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210" tabRatio="611" activeTab="1"/>
  </bookViews>
  <sheets>
    <sheet name="Allgemeine Daten" sheetId="1" r:id="rId1"/>
    <sheet name="Jänne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  <sheet name="Übersicht Urlaub- Krankenstand" sheetId="14" r:id="rId14"/>
    <sheet name="Feiertage" sheetId="15" r:id="rId15"/>
  </sheets>
  <definedNames>
    <definedName name="_xlfn.COUNTIFS" hidden="1">#NAME?</definedName>
    <definedName name="_xlfn.IFS" hidden="1">#NAME?</definedName>
    <definedName name="_xlnm.Print_Area" localSheetId="1">'Jänner'!$A$1:$N$56</definedName>
    <definedName name="Feiertage">'Feiertage'!$B$1:$B$16</definedName>
  </definedNames>
  <calcPr fullCalcOnLoad="1"/>
</workbook>
</file>

<file path=xl/sharedStrings.xml><?xml version="1.0" encoding="utf-8"?>
<sst xmlns="http://schemas.openxmlformats.org/spreadsheetml/2006/main" count="528" uniqueCount="101">
  <si>
    <t>Auftragsnummer:</t>
  </si>
  <si>
    <t>Name des Dienstnehmers:</t>
  </si>
  <si>
    <t>Tätig als:</t>
  </si>
  <si>
    <t>Kunde</t>
  </si>
  <si>
    <t>Telefon:</t>
  </si>
  <si>
    <t>Einsatzort:</t>
  </si>
  <si>
    <t>Monat / Jahr:</t>
  </si>
  <si>
    <t>Stunden / Woche:</t>
  </si>
  <si>
    <t>KW</t>
  </si>
  <si>
    <t>Tag</t>
  </si>
  <si>
    <t>Datum</t>
  </si>
  <si>
    <t>Uhrzeit</t>
  </si>
  <si>
    <t>Mittags
pause</t>
  </si>
  <si>
    <t>Feier
tage</t>
  </si>
  <si>
    <t>Arzt, Amt, 
Sonstiges</t>
  </si>
  <si>
    <t>Anmerkung</t>
  </si>
  <si>
    <t>von</t>
  </si>
  <si>
    <t>bis</t>
  </si>
  <si>
    <t>Unterschrift Mitarbeiter:</t>
  </si>
  <si>
    <t>GESAMT</t>
  </si>
  <si>
    <t>x</t>
  </si>
  <si>
    <t>Arbeitstage</t>
  </si>
  <si>
    <t>Neujahr</t>
  </si>
  <si>
    <t>Ostermontag</t>
  </si>
  <si>
    <t>Allerheiligen</t>
  </si>
  <si>
    <t>Globe personal services GmbH, FN 285883 t</t>
  </si>
  <si>
    <t>Bankverbindung: BAWAG, BLZ 14000 Konto Nr. 48010027139</t>
  </si>
  <si>
    <t>TEL: 0043 (0) 1 - 713 02 77 - 70</t>
  </si>
  <si>
    <t>FAX: 0043 (0) 1 - 713 02 77 - 77</t>
  </si>
  <si>
    <t>Pfingstmontag</t>
  </si>
  <si>
    <t xml:space="preserve">     Zeitnachweis zur Zeit- und Spesenabrechnung</t>
  </si>
  <si>
    <t>Maria Empfängnis</t>
  </si>
  <si>
    <t>Arbeitstage pro Woche</t>
  </si>
  <si>
    <t>Einsatzort</t>
  </si>
  <si>
    <t>3 Könige</t>
  </si>
  <si>
    <t>1. Mai</t>
  </si>
  <si>
    <t>Christi Himmelfahrt</t>
  </si>
  <si>
    <t>Fronleichnam</t>
  </si>
  <si>
    <t>Heilig Abend</t>
  </si>
  <si>
    <t>1. Weihnachtstag</t>
  </si>
  <si>
    <t>2. Weihnachtstag</t>
  </si>
  <si>
    <t>Silvester</t>
  </si>
  <si>
    <t>U</t>
  </si>
  <si>
    <t>Eintrittsdatum:</t>
  </si>
  <si>
    <t>Monat / Tag</t>
  </si>
  <si>
    <t>K</t>
  </si>
  <si>
    <t>Summe (Tage)</t>
  </si>
  <si>
    <t>Abwesenheit</t>
  </si>
  <si>
    <t>Urlaub</t>
  </si>
  <si>
    <t>Krankenstand</t>
  </si>
  <si>
    <t>geleistete
Arbeitszeit/
Woche</t>
  </si>
  <si>
    <t>IST-Arbeitszeit</t>
  </si>
  <si>
    <t>SOLL 
Arbeitszeit</t>
  </si>
  <si>
    <t xml:space="preserve"> Kranken
tage = K</t>
  </si>
  <si>
    <t>Stunden
saldo</t>
  </si>
  <si>
    <t>Saldo</t>
  </si>
  <si>
    <t>Eintrittsdatum</t>
  </si>
  <si>
    <t>Die orange hinterlegten Felder können bearbeitet werden</t>
  </si>
  <si>
    <t>Feiertag</t>
  </si>
  <si>
    <t xml:space="preserve"> Krankentage = K</t>
  </si>
  <si>
    <t xml:space="preserve">Eingabeformat: 00:00 </t>
  </si>
  <si>
    <t>Jahr:</t>
  </si>
  <si>
    <t>Hier bitte die vertraglich vereinbarten Arbeitstage eintragen</t>
  </si>
  <si>
    <t>Montag</t>
  </si>
  <si>
    <t>Dienstag</t>
  </si>
  <si>
    <t>Mittwoch</t>
  </si>
  <si>
    <t>Donnerstag</t>
  </si>
  <si>
    <t>Freitag</t>
  </si>
  <si>
    <t>Samstag</t>
  </si>
  <si>
    <t>GESAMT aktuelles Monat</t>
  </si>
  <si>
    <t>Mehrstunden letztes Monat</t>
  </si>
  <si>
    <t>Mehrstunden aktuelles Monat</t>
  </si>
  <si>
    <t>Unterschrift Kunde</t>
  </si>
  <si>
    <t>Mairä Himmelfarht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</si>
  <si>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</si>
  <si>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</si>
  <si>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</si>
  <si>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</si>
  <si>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</si>
  <si>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</si>
  <si>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</si>
  <si>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</si>
  <si>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</si>
  <si>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</si>
  <si>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</si>
  <si>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Bitte das Eintrittsdatum auswählen</t>
  </si>
  <si>
    <t>Allgemeine Daten</t>
  </si>
  <si>
    <t xml:space="preserve"> Urlaubstage = U Sonstiges = S</t>
  </si>
  <si>
    <t xml:space="preserve">Bitte die jeweilig vereinbarten Arbeitstage mit einen X kennzeichnen </t>
  </si>
  <si>
    <t>Nationalfeiertag</t>
  </si>
  <si>
    <t>Stunden pro Woche:</t>
  </si>
  <si>
    <t>Jänner</t>
  </si>
  <si>
    <t>Pausen:</t>
  </si>
  <si>
    <t>SOLL-Arbeitszeit:</t>
  </si>
  <si>
    <r>
      <t xml:space="preserve">Bei </t>
    </r>
    <r>
      <rPr>
        <sz val="12"/>
        <color indexed="10"/>
        <rFont val="Arial"/>
        <family val="2"/>
      </rPr>
      <t>nicht konsumierten Pausen</t>
    </r>
    <r>
      <rPr>
        <sz val="12"/>
        <rFont val="Arial"/>
        <family val="2"/>
      </rPr>
      <t xml:space="preserve"> wird </t>
    </r>
    <r>
      <rPr>
        <sz val="12"/>
        <color indexed="10"/>
        <rFont val="Arial"/>
        <family val="2"/>
      </rPr>
      <t>automatisch</t>
    </r>
    <r>
      <rPr>
        <sz val="12"/>
        <rFont val="Arial"/>
        <family val="2"/>
      </rPr>
      <t xml:space="preserve"> die </t>
    </r>
    <r>
      <rPr>
        <sz val="12"/>
        <color indexed="10"/>
        <rFont val="Arial"/>
        <family val="2"/>
      </rPr>
      <t>gesetzliche</t>
    </r>
    <r>
      <rPr>
        <sz val="12"/>
        <rFont val="Arial"/>
        <family val="2"/>
      </rPr>
      <t xml:space="preserve"> bzw. betriebsvereinbarte </t>
    </r>
    <r>
      <rPr>
        <sz val="12"/>
        <color indexed="10"/>
        <rFont val="Arial"/>
        <family val="2"/>
      </rPr>
      <t>Pause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abgezogen.</t>
    </r>
    <r>
      <rPr>
        <sz val="12"/>
        <rFont val="Arial"/>
        <family val="2"/>
      </rPr>
      <t xml:space="preserve"> (Hier bitte ebenfalls eine Pause eintragen)</t>
    </r>
  </si>
  <si>
    <r>
      <t xml:space="preserve">Beträgt die </t>
    </r>
    <r>
      <rPr>
        <sz val="12"/>
        <color indexed="10"/>
        <rFont val="Arial"/>
        <family val="2"/>
      </rPr>
      <t>Arbeitszeit über 6</t>
    </r>
    <r>
      <rPr>
        <sz val="12"/>
        <rFont val="Arial"/>
        <family val="2"/>
      </rPr>
      <t xml:space="preserve"> und </t>
    </r>
    <r>
      <rPr>
        <sz val="12"/>
        <color indexed="10"/>
        <rFont val="Arial"/>
        <family val="2"/>
      </rPr>
      <t>unter 6,5 Stunden</t>
    </r>
    <r>
      <rPr>
        <sz val="12"/>
        <rFont val="Arial"/>
        <family val="2"/>
      </rPr>
      <t xml:space="preserve"> wird diese </t>
    </r>
    <r>
      <rPr>
        <sz val="12"/>
        <color indexed="10"/>
        <rFont val="Arial"/>
        <family val="2"/>
      </rPr>
      <t>Differenz als Pause abgezogen</t>
    </r>
    <r>
      <rPr>
        <sz val="12"/>
        <rFont val="Arial"/>
        <family val="2"/>
      </rPr>
      <t xml:space="preserve">. </t>
    </r>
    <r>
      <rPr>
        <sz val="12"/>
        <color indexed="10"/>
        <rFont val="Arial"/>
        <family val="2"/>
      </rPr>
      <t>z.B. Die Arbeitszeit beträgt 06:10 Stunden, somit beträgt die Pause 10 Minuten</t>
    </r>
  </si>
  <si>
    <t>Huber Mario</t>
  </si>
  <si>
    <t xml:space="preserve">xxx xxxxx </t>
  </si>
  <si>
    <r>
      <rPr>
        <sz val="12"/>
        <color indexed="10"/>
        <rFont val="Arial"/>
        <family val="2"/>
      </rPr>
      <t>Ab 6 Stunden</t>
    </r>
    <r>
      <rPr>
        <sz val="12"/>
        <rFont val="Arial"/>
        <family val="2"/>
      </rPr>
      <t xml:space="preserve"> steht jeden MA eine </t>
    </r>
    <r>
      <rPr>
        <sz val="12"/>
        <color indexed="10"/>
        <rFont val="Arial"/>
        <family val="2"/>
      </rPr>
      <t>gesetzliche Pause</t>
    </r>
    <r>
      <rPr>
        <sz val="12"/>
        <rFont val="Arial"/>
        <family val="2"/>
      </rPr>
      <t xml:space="preserve"> von </t>
    </r>
    <r>
      <rPr>
        <sz val="12"/>
        <color indexed="10"/>
        <rFont val="Arial"/>
        <family val="2"/>
      </rPr>
      <t>30 Minuten</t>
    </r>
    <r>
      <rPr>
        <sz val="12"/>
        <rFont val="Arial"/>
        <family val="2"/>
      </rPr>
      <t xml:space="preserve"> zu. (Im Feld "Pause" bitte die gesetzlich bzw. vereinbarte Pause eintragen z.B. 30 min / 45 min etc.) -</t>
    </r>
    <r>
      <rPr>
        <sz val="12"/>
        <color indexed="10"/>
        <rFont val="Arial"/>
        <family val="2"/>
      </rPr>
      <t xml:space="preserve"> Eingabeformat 00:00</t>
    </r>
  </si>
  <si>
    <r>
      <t>Die</t>
    </r>
    <r>
      <rPr>
        <sz val="12"/>
        <color indexed="10"/>
        <rFont val="Arial"/>
        <family val="2"/>
      </rPr>
      <t xml:space="preserve"> SOLL-Arbeitszeit</t>
    </r>
    <r>
      <rPr>
        <sz val="12"/>
        <rFont val="Arial"/>
        <family val="2"/>
      </rPr>
      <t xml:space="preserve"> wird </t>
    </r>
    <r>
      <rPr>
        <sz val="12"/>
        <color indexed="10"/>
        <rFont val="Arial"/>
        <family val="2"/>
      </rPr>
      <t>automatisch berrechnet</t>
    </r>
    <r>
      <rPr>
        <sz val="12"/>
        <rFont val="Arial"/>
        <family val="2"/>
      </rPr>
      <t xml:space="preserve">. </t>
    </r>
    <r>
      <rPr>
        <sz val="12"/>
        <color indexed="10"/>
        <rFont val="Arial"/>
        <family val="2"/>
      </rPr>
      <t>Sollte</t>
    </r>
    <r>
      <rPr>
        <sz val="12"/>
        <rFont val="Arial"/>
        <family val="2"/>
      </rPr>
      <t xml:space="preserve"> diese Zeit mit der tatsälichen bzw. vereinbarten täglichen </t>
    </r>
    <r>
      <rPr>
        <sz val="12"/>
        <color indexed="10"/>
        <rFont val="Arial"/>
        <family val="2"/>
      </rPr>
      <t>SOLL-Zeit nicht</t>
    </r>
    <r>
      <rPr>
        <sz val="12"/>
        <rFont val="Arial"/>
        <family val="2"/>
      </rPr>
      <t xml:space="preserve"> überein </t>
    </r>
    <r>
      <rPr>
        <sz val="12"/>
        <color indexed="10"/>
        <rFont val="Arial"/>
        <family val="2"/>
      </rPr>
      <t>stimmen</t>
    </r>
    <r>
      <rPr>
        <sz val="12"/>
        <rFont val="Arial"/>
        <family val="2"/>
      </rPr>
      <t xml:space="preserve">, </t>
    </r>
    <r>
      <rPr>
        <sz val="12"/>
        <color indexed="10"/>
        <rFont val="Arial"/>
        <family val="2"/>
      </rPr>
      <t>kann</t>
    </r>
    <r>
      <rPr>
        <sz val="12"/>
        <rFont val="Arial"/>
        <family val="2"/>
      </rPr>
      <t xml:space="preserve"> diese </t>
    </r>
    <r>
      <rPr>
        <sz val="12"/>
        <color indexed="10"/>
        <rFont val="Arial"/>
        <family val="2"/>
      </rPr>
      <t>händisch geändert werden</t>
    </r>
    <r>
      <rPr>
        <sz val="12"/>
        <rFont val="Arial"/>
        <family val="2"/>
      </rPr>
      <t xml:space="preserve">. - </t>
    </r>
    <r>
      <rPr>
        <sz val="12"/>
        <color indexed="10"/>
        <rFont val="Arial"/>
        <family val="2"/>
      </rPr>
      <t>Eingabeformat 00:00</t>
    </r>
  </si>
  <si>
    <t>Assistent der Geschäftsführung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</si>
</sst>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yyyy"/>
    <numFmt numFmtId="173" formatCode="dddd"/>
    <numFmt numFmtId="174" formatCode="[h]:mm"/>
    <numFmt numFmtId="175" formatCode="h:mm"/>
    <numFmt numFmtId="176" formatCode="[$-C07]dddd\,\ dd\.\ mmmm\ yyyy"/>
    <numFmt numFmtId="177" formatCode="0;;;@"/>
    <numFmt numFmtId="178" formatCode="yyyy"/>
    <numFmt numFmtId="179" formatCode="dd"/>
    <numFmt numFmtId="180" formatCode="mmm/yyyy"/>
    <numFmt numFmtId="181" formatCode="mmmm"/>
    <numFmt numFmtId="182" formatCode="\Q;;;@"/>
    <numFmt numFmtId="183" formatCode="hh:mm;@"/>
    <numFmt numFmtId="184" formatCode="[$-C07]dddd\,\ d\.\ mmmm\ yyyy"/>
    <numFmt numFmtId="185" formatCode="[$-F400]h:mm:ss\ AM/PM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hh:mm:ss;@"/>
    <numFmt numFmtId="191" formatCode="[hh]:mm"/>
    <numFmt numFmtId="192" formatCode="0&quot;.&quot;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double"/>
      <sz val="14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u val="double"/>
      <sz val="12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6"/>
      <color indexed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 tint="0.24998000264167786"/>
      <name val="Calibri"/>
      <family val="2"/>
    </font>
    <font>
      <sz val="10"/>
      <color rgb="FFFF0000"/>
      <name val="Arial"/>
      <family val="2"/>
    </font>
    <font>
      <sz val="10"/>
      <color theme="0" tint="-0.3499799966812134"/>
      <name val="Arial"/>
      <family val="2"/>
    </font>
    <font>
      <b/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000"/>
        <bgColor indexed="64"/>
      </patternFill>
    </fill>
  </fills>
  <borders count="10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hair"/>
      <right>
        <color indexed="63"/>
      </right>
      <top style="hair"/>
      <bottom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/>
    </border>
    <border>
      <left>
        <color indexed="63"/>
      </left>
      <right style="hair"/>
      <top style="hair"/>
      <bottom/>
    </border>
    <border>
      <left style="medium"/>
      <right style="dotted"/>
      <top style="medium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medium"/>
      <top style="medium"/>
      <bottom style="medium"/>
    </border>
    <border>
      <left style="hair"/>
      <right style="thin"/>
      <top>
        <color indexed="63"/>
      </top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 style="hair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5" fillId="34" borderId="10" xfId="0" applyNumberFormat="1" applyFont="1" applyFill="1" applyBorder="1" applyAlignment="1">
      <alignment horizontal="left" vertical="center"/>
    </xf>
    <xf numFmtId="173" fontId="5" fillId="34" borderId="11" xfId="0" applyNumberFormat="1" applyFont="1" applyFill="1" applyBorder="1" applyAlignment="1">
      <alignment horizontal="left" vertical="center"/>
    </xf>
    <xf numFmtId="14" fontId="5" fillId="34" borderId="11" xfId="0" applyNumberFormat="1" applyFont="1" applyFill="1" applyBorder="1" applyAlignment="1">
      <alignment horizontal="center" vertical="center"/>
    </xf>
    <xf numFmtId="20" fontId="5" fillId="34" borderId="11" xfId="0" applyNumberFormat="1" applyFont="1" applyFill="1" applyBorder="1" applyAlignment="1">
      <alignment horizontal="center" vertical="center"/>
    </xf>
    <xf numFmtId="174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74" fontId="2" fillId="34" borderId="0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left"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left" vertical="center"/>
    </xf>
    <xf numFmtId="0" fontId="0" fillId="34" borderId="17" xfId="0" applyFill="1" applyBorder="1" applyAlignment="1">
      <alignment horizontal="center" vertical="center"/>
    </xf>
    <xf numFmtId="9" fontId="0" fillId="34" borderId="17" xfId="0" applyNumberFormat="1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173" fontId="5" fillId="34" borderId="10" xfId="0" applyNumberFormat="1" applyFont="1" applyFill="1" applyBorder="1" applyAlignment="1">
      <alignment horizontal="left" vertical="center"/>
    </xf>
    <xf numFmtId="3" fontId="5" fillId="34" borderId="19" xfId="0" applyNumberFormat="1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34" borderId="23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174" fontId="5" fillId="34" borderId="26" xfId="0" applyNumberFormat="1" applyFont="1" applyFill="1" applyBorder="1" applyAlignment="1">
      <alignment horizontal="center" vertical="center"/>
    </xf>
    <xf numFmtId="174" fontId="5" fillId="34" borderId="27" xfId="0" applyNumberFormat="1" applyFont="1" applyFill="1" applyBorder="1" applyAlignment="1">
      <alignment horizontal="center" vertical="center"/>
    </xf>
    <xf numFmtId="177" fontId="0" fillId="34" borderId="11" xfId="0" applyNumberFormat="1" applyFont="1" applyFill="1" applyBorder="1" applyAlignment="1">
      <alignment horizontal="center" vertical="center"/>
    </xf>
    <xf numFmtId="181" fontId="0" fillId="0" borderId="28" xfId="0" applyNumberFormat="1" applyFont="1" applyBorder="1" applyAlignment="1">
      <alignment horizontal="left"/>
    </xf>
    <xf numFmtId="181" fontId="0" fillId="0" borderId="29" xfId="0" applyNumberFormat="1" applyFont="1" applyBorder="1" applyAlignment="1">
      <alignment horizontal="left"/>
    </xf>
    <xf numFmtId="0" fontId="0" fillId="0" borderId="30" xfId="0" applyFont="1" applyBorder="1" applyAlignment="1">
      <alignment/>
    </xf>
    <xf numFmtId="179" fontId="0" fillId="0" borderId="31" xfId="0" applyNumberFormat="1" applyBorder="1" applyAlignment="1">
      <alignment/>
    </xf>
    <xf numFmtId="0" fontId="0" fillId="7" borderId="32" xfId="0" applyNumberFormat="1" applyFill="1" applyBorder="1" applyAlignment="1">
      <alignment/>
    </xf>
    <xf numFmtId="0" fontId="0" fillId="0" borderId="33" xfId="0" applyBorder="1" applyAlignment="1">
      <alignment/>
    </xf>
    <xf numFmtId="0" fontId="0" fillId="7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0" fillId="7" borderId="11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5" xfId="0" applyFill="1" applyBorder="1" applyAlignment="1">
      <alignment/>
    </xf>
    <xf numFmtId="0" fontId="0" fillId="0" borderId="36" xfId="0" applyBorder="1" applyAlignment="1">
      <alignment/>
    </xf>
    <xf numFmtId="0" fontId="0" fillId="7" borderId="37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7" borderId="40" xfId="0" applyFill="1" applyBorder="1" applyAlignment="1">
      <alignment/>
    </xf>
    <xf numFmtId="0" fontId="0" fillId="0" borderId="40" xfId="0" applyBorder="1" applyAlignment="1">
      <alignment/>
    </xf>
    <xf numFmtId="0" fontId="0" fillId="7" borderId="41" xfId="0" applyFill="1" applyBorder="1" applyAlignment="1">
      <alignment/>
    </xf>
    <xf numFmtId="0" fontId="0" fillId="0" borderId="33" xfId="0" applyFont="1" applyBorder="1" applyAlignment="1">
      <alignment/>
    </xf>
    <xf numFmtId="0" fontId="0" fillId="7" borderId="11" xfId="0" applyFont="1" applyFill="1" applyBorder="1" applyAlignment="1">
      <alignment/>
    </xf>
    <xf numFmtId="0" fontId="9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 wrapText="1"/>
    </xf>
    <xf numFmtId="179" fontId="0" fillId="35" borderId="0" xfId="0" applyNumberFormat="1" applyFill="1" applyAlignment="1">
      <alignment/>
    </xf>
    <xf numFmtId="179" fontId="0" fillId="36" borderId="0" xfId="0" applyNumberFormat="1" applyFill="1" applyAlignment="1">
      <alignment/>
    </xf>
    <xf numFmtId="2" fontId="0" fillId="0" borderId="0" xfId="0" applyNumberFormat="1" applyAlignment="1">
      <alignment/>
    </xf>
    <xf numFmtId="0" fontId="3" fillId="34" borderId="23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9" fontId="0" fillId="34" borderId="14" xfId="0" applyNumberFormat="1" applyFill="1" applyBorder="1" applyAlignment="1">
      <alignment horizontal="center" vertical="center" wrapText="1"/>
    </xf>
    <xf numFmtId="174" fontId="5" fillId="34" borderId="42" xfId="0" applyNumberFormat="1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173" fontId="5" fillId="34" borderId="26" xfId="0" applyNumberFormat="1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174" fontId="5" fillId="10" borderId="44" xfId="0" applyNumberFormat="1" applyFont="1" applyFill="1" applyBorder="1" applyAlignment="1">
      <alignment horizontal="center" vertical="center"/>
    </xf>
    <xf numFmtId="174" fontId="5" fillId="34" borderId="44" xfId="0" applyNumberFormat="1" applyFont="1" applyFill="1" applyBorder="1" applyAlignment="1">
      <alignment horizontal="center" vertical="center"/>
    </xf>
    <xf numFmtId="174" fontId="7" fillId="37" borderId="44" xfId="0" applyNumberFormat="1" applyFont="1" applyFill="1" applyBorder="1" applyAlignment="1">
      <alignment horizontal="center" vertical="center"/>
    </xf>
    <xf numFmtId="174" fontId="5" fillId="38" borderId="44" xfId="0" applyNumberFormat="1" applyFont="1" applyFill="1" applyBorder="1" applyAlignment="1">
      <alignment horizontal="center" vertical="center"/>
    </xf>
    <xf numFmtId="177" fontId="0" fillId="34" borderId="27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20" fontId="5" fillId="34" borderId="11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174" fontId="5" fillId="34" borderId="11" xfId="0" applyNumberFormat="1" applyFont="1" applyFill="1" applyBorder="1" applyAlignment="1" applyProtection="1">
      <alignment horizontal="center" vertical="center"/>
      <protection locked="0"/>
    </xf>
    <xf numFmtId="174" fontId="5" fillId="34" borderId="0" xfId="0" applyNumberFormat="1" applyFont="1" applyFill="1" applyBorder="1" applyAlignment="1">
      <alignment horizontal="center" vertical="center"/>
    </xf>
    <xf numFmtId="49" fontId="56" fillId="0" borderId="45" xfId="0" applyNumberFormat="1" applyFont="1" applyBorder="1" applyAlignment="1" applyProtection="1">
      <alignment/>
      <protection/>
    </xf>
    <xf numFmtId="20" fontId="5" fillId="39" borderId="11" xfId="0" applyNumberFormat="1" applyFont="1" applyFill="1" applyBorder="1" applyAlignment="1" applyProtection="1">
      <alignment horizontal="center" vertical="center"/>
      <protection locked="0"/>
    </xf>
    <xf numFmtId="0" fontId="5" fillId="39" borderId="11" xfId="0" applyFont="1" applyFill="1" applyBorder="1" applyAlignment="1" applyProtection="1">
      <alignment horizontal="center" vertical="center"/>
      <protection locked="0"/>
    </xf>
    <xf numFmtId="0" fontId="5" fillId="39" borderId="11" xfId="0" applyFont="1" applyFill="1" applyBorder="1" applyAlignment="1" applyProtection="1">
      <alignment horizontal="center" vertical="center" wrapText="1"/>
      <protection locked="0"/>
    </xf>
    <xf numFmtId="0" fontId="5" fillId="39" borderId="43" xfId="0" applyFont="1" applyFill="1" applyBorder="1" applyAlignment="1" applyProtection="1">
      <alignment horizontal="center" vertical="center"/>
      <protection locked="0"/>
    </xf>
    <xf numFmtId="0" fontId="0" fillId="39" borderId="12" xfId="0" applyFont="1" applyFill="1" applyBorder="1" applyAlignment="1" applyProtection="1">
      <alignment vertical="center"/>
      <protection locked="0"/>
    </xf>
    <xf numFmtId="0" fontId="5" fillId="39" borderId="12" xfId="0" applyFont="1" applyFill="1" applyBorder="1" applyAlignment="1" applyProtection="1">
      <alignment vertical="center"/>
      <protection locked="0"/>
    </xf>
    <xf numFmtId="0" fontId="5" fillId="39" borderId="12" xfId="0" applyFont="1" applyFill="1" applyBorder="1" applyAlignment="1" applyProtection="1">
      <alignment horizontal="center" vertical="center"/>
      <protection locked="0"/>
    </xf>
    <xf numFmtId="0" fontId="0" fillId="39" borderId="11" xfId="0" applyFont="1" applyFill="1" applyBorder="1" applyAlignment="1" applyProtection="1">
      <alignment horizontal="center" vertical="center"/>
      <protection locked="0"/>
    </xf>
    <xf numFmtId="0" fontId="0" fillId="39" borderId="12" xfId="0" applyFont="1" applyFill="1" applyBorder="1" applyAlignment="1" applyProtection="1">
      <alignment horizontal="center" vertical="center"/>
      <protection locked="0"/>
    </xf>
    <xf numFmtId="174" fontId="5" fillId="39" borderId="11" xfId="0" applyNumberFormat="1" applyFont="1" applyFill="1" applyBorder="1" applyAlignment="1" applyProtection="1">
      <alignment horizontal="center" vertical="center"/>
      <protection locked="0"/>
    </xf>
    <xf numFmtId="0" fontId="5" fillId="39" borderId="11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vertical="center"/>
    </xf>
    <xf numFmtId="0" fontId="5" fillId="39" borderId="43" xfId="0" applyFont="1" applyFill="1" applyBorder="1" applyAlignment="1" applyProtection="1">
      <alignment horizontal="center" vertical="center" wrapText="1"/>
      <protection locked="0"/>
    </xf>
    <xf numFmtId="17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7" borderId="46" xfId="0" applyFill="1" applyBorder="1" applyAlignment="1">
      <alignment/>
    </xf>
    <xf numFmtId="0" fontId="0" fillId="7" borderId="47" xfId="0" applyFill="1" applyBorder="1" applyAlignment="1">
      <alignment/>
    </xf>
    <xf numFmtId="0" fontId="0" fillId="0" borderId="48" xfId="0" applyBorder="1" applyAlignment="1">
      <alignment/>
    </xf>
    <xf numFmtId="0" fontId="8" fillId="0" borderId="0" xfId="0" applyNumberFormat="1" applyFont="1" applyAlignment="1">
      <alignment horizontal="left"/>
    </xf>
    <xf numFmtId="0" fontId="0" fillId="0" borderId="0" xfId="0" applyBorder="1" applyAlignment="1">
      <alignment horizontal="center" vertical="center"/>
    </xf>
    <xf numFmtId="185" fontId="5" fillId="33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46" fontId="0" fillId="34" borderId="0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4" fontId="5" fillId="0" borderId="0" xfId="0" applyNumberFormat="1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2" fillId="34" borderId="19" xfId="0" applyNumberFormat="1" applyFont="1" applyFill="1" applyBorder="1" applyAlignment="1">
      <alignment horizontal="left" vertical="center"/>
    </xf>
    <xf numFmtId="0" fontId="0" fillId="39" borderId="12" xfId="0" applyFont="1" applyFill="1" applyBorder="1" applyAlignment="1" applyProtection="1">
      <alignment vertical="center"/>
      <protection locked="0"/>
    </xf>
    <xf numFmtId="20" fontId="0" fillId="0" borderId="0" xfId="47" applyNumberFormat="1" applyFont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39" borderId="12" xfId="0" applyFont="1" applyFill="1" applyBorder="1" applyAlignment="1" applyProtection="1">
      <alignment horizontal="center" vertical="center"/>
      <protection locked="0"/>
    </xf>
    <xf numFmtId="174" fontId="5" fillId="34" borderId="40" xfId="0" applyNumberFormat="1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191" fontId="5" fillId="34" borderId="44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174" fontId="5" fillId="7" borderId="44" xfId="0" applyNumberFormat="1" applyFont="1" applyFill="1" applyBorder="1" applyAlignment="1">
      <alignment horizontal="center" vertical="center"/>
    </xf>
    <xf numFmtId="174" fontId="5" fillId="34" borderId="41" xfId="0" applyNumberFormat="1" applyFont="1" applyFill="1" applyBorder="1" applyAlignment="1">
      <alignment horizontal="center" vertical="center"/>
    </xf>
    <xf numFmtId="191" fontId="5" fillId="10" borderId="44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0" fillId="0" borderId="51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179" fontId="0" fillId="35" borderId="56" xfId="0" applyNumberFormat="1" applyFill="1" applyBorder="1" applyAlignment="1">
      <alignment horizontal="center" vertical="center"/>
    </xf>
    <xf numFmtId="179" fontId="0" fillId="36" borderId="56" xfId="0" applyNumberFormat="1" applyFill="1" applyBorder="1" applyAlignment="1">
      <alignment horizontal="center" vertical="center"/>
    </xf>
    <xf numFmtId="0" fontId="5" fillId="34" borderId="57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34" borderId="0" xfId="0" applyNumberFormat="1" applyFont="1" applyFill="1" applyBorder="1" applyAlignment="1">
      <alignment horizontal="left" vertical="center"/>
    </xf>
    <xf numFmtId="14" fontId="3" fillId="34" borderId="58" xfId="0" applyNumberFormat="1" applyFont="1" applyFill="1" applyBorder="1" applyAlignment="1" applyProtection="1">
      <alignment vertical="center"/>
      <protection/>
    </xf>
    <xf numFmtId="14" fontId="3" fillId="34" borderId="59" xfId="0" applyNumberFormat="1" applyFont="1" applyFill="1" applyBorder="1" applyAlignment="1" applyProtection="1">
      <alignment vertical="center"/>
      <protection/>
    </xf>
    <xf numFmtId="0" fontId="3" fillId="34" borderId="45" xfId="0" applyNumberFormat="1" applyFont="1" applyFill="1" applyBorder="1" applyAlignment="1" applyProtection="1">
      <alignment horizontal="center" vertical="center"/>
      <protection/>
    </xf>
    <xf numFmtId="14" fontId="3" fillId="34" borderId="45" xfId="0" applyNumberFormat="1" applyFont="1" applyFill="1" applyBorder="1" applyAlignment="1" applyProtection="1">
      <alignment horizontal="center" vertical="center"/>
      <protection/>
    </xf>
    <xf numFmtId="192" fontId="3" fillId="34" borderId="4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174" fontId="5" fillId="0" borderId="0" xfId="0" applyNumberFormat="1" applyFont="1" applyFill="1" applyBorder="1" applyAlignment="1">
      <alignment vertical="center"/>
    </xf>
    <xf numFmtId="177" fontId="0" fillId="34" borderId="43" xfId="0" applyNumberFormat="1" applyFont="1" applyFill="1" applyBorder="1" applyAlignment="1">
      <alignment horizontal="center" vertical="center"/>
    </xf>
    <xf numFmtId="14" fontId="3" fillId="34" borderId="58" xfId="0" applyNumberFormat="1" applyFont="1" applyFill="1" applyBorder="1" applyAlignment="1">
      <alignment vertical="center"/>
    </xf>
    <xf numFmtId="14" fontId="3" fillId="34" borderId="59" xfId="0" applyNumberFormat="1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4" fontId="5" fillId="34" borderId="33" xfId="0" applyNumberFormat="1" applyFont="1" applyFill="1" applyBorder="1" applyAlignment="1">
      <alignment horizontal="center" vertical="center"/>
    </xf>
    <xf numFmtId="174" fontId="5" fillId="34" borderId="3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34" borderId="40" xfId="0" applyNumberFormat="1" applyFont="1" applyFill="1" applyBorder="1" applyAlignment="1">
      <alignment vertical="center"/>
    </xf>
    <xf numFmtId="0" fontId="3" fillId="34" borderId="24" xfId="0" applyNumberFormat="1" applyFont="1" applyFill="1" applyBorder="1" applyAlignment="1">
      <alignment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6" fillId="0" borderId="6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6" fillId="0" borderId="61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/>
      <protection/>
    </xf>
    <xf numFmtId="0" fontId="6" fillId="0" borderId="62" xfId="0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 applyProtection="1">
      <alignment horizontal="left" vertical="center"/>
      <protection/>
    </xf>
    <xf numFmtId="0" fontId="6" fillId="0" borderId="63" xfId="0" applyFont="1" applyFill="1" applyBorder="1" applyAlignment="1">
      <alignment horizontal="left" vertical="center"/>
    </xf>
    <xf numFmtId="46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64" xfId="0" applyFont="1" applyFill="1" applyBorder="1" applyAlignment="1">
      <alignment horizontal="left" vertical="center"/>
    </xf>
    <xf numFmtId="192" fontId="6" fillId="39" borderId="65" xfId="0" applyNumberFormat="1" applyFont="1" applyFill="1" applyBorder="1" applyAlignment="1" applyProtection="1">
      <alignment horizontal="center" vertical="center"/>
      <protection locked="0"/>
    </xf>
    <xf numFmtId="14" fontId="6" fillId="39" borderId="65" xfId="0" applyNumberFormat="1" applyFont="1" applyFill="1" applyBorder="1" applyAlignment="1" applyProtection="1">
      <alignment horizontal="center" vertical="center"/>
      <protection locked="0"/>
    </xf>
    <xf numFmtId="0" fontId="6" fillId="39" borderId="66" xfId="0" applyNumberFormat="1" applyFont="1" applyFill="1" applyBorder="1" applyAlignment="1" applyProtection="1">
      <alignment horizontal="center" vertical="center"/>
      <protection locked="0"/>
    </xf>
    <xf numFmtId="0" fontId="6" fillId="0" borderId="67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91" fontId="5" fillId="39" borderId="44" xfId="0" applyNumberFormat="1" applyFont="1" applyFill="1" applyBorder="1" applyAlignment="1" applyProtection="1">
      <alignment horizontal="center" vertical="center"/>
      <protection locked="0"/>
    </xf>
    <xf numFmtId="174" fontId="5" fillId="0" borderId="11" xfId="0" applyNumberFormat="1" applyFont="1" applyFill="1" applyBorder="1" applyAlignment="1" applyProtection="1">
      <alignment horizontal="center" vertical="center"/>
      <protection locked="0"/>
    </xf>
    <xf numFmtId="174" fontId="5" fillId="39" borderId="4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11" fillId="39" borderId="69" xfId="0" applyFont="1" applyFill="1" applyBorder="1" applyAlignment="1" applyProtection="1">
      <alignment horizontal="center"/>
      <protection locked="0"/>
    </xf>
    <xf numFmtId="0" fontId="11" fillId="39" borderId="70" xfId="0" applyFont="1" applyFill="1" applyBorder="1" applyAlignment="1" applyProtection="1">
      <alignment horizontal="center"/>
      <protection locked="0"/>
    </xf>
    <xf numFmtId="0" fontId="11" fillId="39" borderId="71" xfId="0" applyFont="1" applyFill="1" applyBorder="1" applyAlignment="1" applyProtection="1">
      <alignment horizontal="center" vertical="center"/>
      <protection locked="0"/>
    </xf>
    <xf numFmtId="0" fontId="11" fillId="39" borderId="72" xfId="0" applyFont="1" applyFill="1" applyBorder="1" applyAlignment="1" applyProtection="1">
      <alignment horizontal="center" vertical="center"/>
      <protection locked="0"/>
    </xf>
    <xf numFmtId="0" fontId="11" fillId="39" borderId="73" xfId="0" applyFont="1" applyFill="1" applyBorder="1" applyAlignment="1" applyProtection="1">
      <alignment horizontal="center" vertical="center"/>
      <protection locked="0"/>
    </xf>
    <xf numFmtId="0" fontId="11" fillId="39" borderId="45" xfId="0" applyFont="1" applyFill="1" applyBorder="1" applyAlignment="1" applyProtection="1">
      <alignment horizontal="center" vertical="center"/>
      <protection locked="0"/>
    </xf>
    <xf numFmtId="0" fontId="11" fillId="39" borderId="74" xfId="0" applyFont="1" applyFill="1" applyBorder="1" applyAlignment="1" applyProtection="1">
      <alignment horizontal="center" vertical="center"/>
      <protection locked="0"/>
    </xf>
    <xf numFmtId="0" fontId="11" fillId="39" borderId="75" xfId="0" applyFont="1" applyFill="1" applyBorder="1" applyAlignment="1" applyProtection="1">
      <alignment horizontal="center" vertical="center"/>
      <protection locked="0"/>
    </xf>
    <xf numFmtId="0" fontId="11" fillId="39" borderId="76" xfId="0" applyFont="1" applyFill="1" applyBorder="1" applyAlignment="1" applyProtection="1">
      <alignment horizontal="center" vertical="center"/>
      <protection locked="0"/>
    </xf>
    <xf numFmtId="0" fontId="11" fillId="39" borderId="77" xfId="0" applyFont="1" applyFill="1" applyBorder="1" applyAlignment="1" applyProtection="1">
      <alignment horizontal="center" vertical="center"/>
      <protection locked="0"/>
    </xf>
    <xf numFmtId="46" fontId="6" fillId="39" borderId="69" xfId="0" applyNumberFormat="1" applyFont="1" applyFill="1" applyBorder="1" applyAlignment="1" applyProtection="1">
      <alignment horizontal="center" vertical="center"/>
      <protection locked="0"/>
    </xf>
    <xf numFmtId="46" fontId="6" fillId="39" borderId="7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1" fillId="39" borderId="78" xfId="0" applyFont="1" applyFill="1" applyBorder="1" applyAlignment="1" applyProtection="1">
      <alignment horizontal="center" vertical="center"/>
      <protection locked="0"/>
    </xf>
    <xf numFmtId="0" fontId="11" fillId="39" borderId="58" xfId="0" applyFont="1" applyFill="1" applyBorder="1" applyAlignment="1" applyProtection="1">
      <alignment horizontal="center" vertical="center"/>
      <protection locked="0"/>
    </xf>
    <xf numFmtId="0" fontId="11" fillId="39" borderId="79" xfId="0" applyFont="1" applyFill="1" applyBorder="1" applyAlignment="1" applyProtection="1">
      <alignment horizontal="center" vertical="center"/>
      <protection locked="0"/>
    </xf>
    <xf numFmtId="0" fontId="6" fillId="16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7" borderId="80" xfId="0" applyFont="1" applyFill="1" applyBorder="1" applyAlignment="1">
      <alignment horizontal="left" vertical="center"/>
    </xf>
    <xf numFmtId="0" fontId="7" fillId="37" borderId="8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4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3" fillId="34" borderId="78" xfId="0" applyNumberFormat="1" applyFont="1" applyFill="1" applyBorder="1" applyAlignment="1" applyProtection="1">
      <alignment horizontal="left" vertical="center"/>
      <protection/>
    </xf>
    <xf numFmtId="49" fontId="3" fillId="34" borderId="58" xfId="0" applyNumberFormat="1" applyFont="1" applyFill="1" applyBorder="1" applyAlignment="1" applyProtection="1">
      <alignment horizontal="left" vertical="center"/>
      <protection/>
    </xf>
    <xf numFmtId="49" fontId="3" fillId="34" borderId="59" xfId="0" applyNumberFormat="1" applyFont="1" applyFill="1" applyBorder="1" applyAlignment="1" applyProtection="1">
      <alignment horizontal="left" vertical="center"/>
      <protection/>
    </xf>
    <xf numFmtId="0" fontId="2" fillId="37" borderId="78" xfId="0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center" vertical="center"/>
    </xf>
    <xf numFmtId="0" fontId="2" fillId="37" borderId="59" xfId="0" applyFont="1" applyFill="1" applyBorder="1" applyAlignment="1">
      <alignment horizontal="center" vertical="center"/>
    </xf>
    <xf numFmtId="0" fontId="3" fillId="34" borderId="82" xfId="0" applyFont="1" applyFill="1" applyBorder="1" applyAlignment="1">
      <alignment horizontal="left" vertical="center"/>
    </xf>
    <xf numFmtId="0" fontId="3" fillId="34" borderId="83" xfId="0" applyFont="1" applyFill="1" applyBorder="1" applyAlignment="1">
      <alignment horizontal="left" vertical="center"/>
    </xf>
    <xf numFmtId="0" fontId="3" fillId="34" borderId="84" xfId="0" applyFont="1" applyFill="1" applyBorder="1" applyAlignment="1">
      <alignment horizontal="left" vertical="center"/>
    </xf>
    <xf numFmtId="0" fontId="3" fillId="34" borderId="78" xfId="0" applyNumberFormat="1" applyFont="1" applyFill="1" applyBorder="1" applyAlignment="1" applyProtection="1">
      <alignment horizontal="left" vertical="center"/>
      <protection/>
    </xf>
    <xf numFmtId="0" fontId="3" fillId="34" borderId="58" xfId="0" applyNumberFormat="1" applyFont="1" applyFill="1" applyBorder="1" applyAlignment="1" applyProtection="1">
      <alignment horizontal="left" vertical="center"/>
      <protection/>
    </xf>
    <xf numFmtId="0" fontId="3" fillId="34" borderId="59" xfId="0" applyNumberFormat="1" applyFont="1" applyFill="1" applyBorder="1" applyAlignment="1" applyProtection="1">
      <alignment horizontal="left" vertical="center"/>
      <protection/>
    </xf>
    <xf numFmtId="0" fontId="3" fillId="34" borderId="24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3" fillId="37" borderId="23" xfId="0" applyFont="1" applyFill="1" applyBorder="1" applyAlignment="1">
      <alignment horizontal="left" vertical="center"/>
    </xf>
    <xf numFmtId="0" fontId="3" fillId="37" borderId="24" xfId="0" applyFont="1" applyFill="1" applyBorder="1" applyAlignment="1">
      <alignment horizontal="left" vertical="center"/>
    </xf>
    <xf numFmtId="0" fontId="3" fillId="37" borderId="25" xfId="0" applyFont="1" applyFill="1" applyBorder="1" applyAlignment="1">
      <alignment horizontal="left" vertical="center"/>
    </xf>
    <xf numFmtId="0" fontId="3" fillId="34" borderId="85" xfId="0" applyFont="1" applyFill="1" applyBorder="1" applyAlignment="1">
      <alignment horizontal="left" vertical="center"/>
    </xf>
    <xf numFmtId="0" fontId="3" fillId="34" borderId="86" xfId="0" applyFont="1" applyFill="1" applyBorder="1" applyAlignment="1">
      <alignment horizontal="left" vertical="center"/>
    </xf>
    <xf numFmtId="0" fontId="3" fillId="34" borderId="87" xfId="0" applyFont="1" applyFill="1" applyBorder="1" applyAlignment="1">
      <alignment horizontal="left" vertical="center"/>
    </xf>
    <xf numFmtId="0" fontId="0" fillId="34" borderId="88" xfId="0" applyFill="1" applyBorder="1" applyAlignment="1">
      <alignment horizontal="center" vertical="center"/>
    </xf>
    <xf numFmtId="172" fontId="6" fillId="37" borderId="78" xfId="0" applyNumberFormat="1" applyFont="1" applyFill="1" applyBorder="1" applyAlignment="1">
      <alignment horizontal="left" vertical="center"/>
    </xf>
    <xf numFmtId="172" fontId="6" fillId="37" borderId="58" xfId="0" applyNumberFormat="1" applyFont="1" applyFill="1" applyBorder="1" applyAlignment="1">
      <alignment horizontal="left" vertical="center"/>
    </xf>
    <xf numFmtId="172" fontId="6" fillId="37" borderId="59" xfId="0" applyNumberFormat="1" applyFont="1" applyFill="1" applyBorder="1" applyAlignment="1">
      <alignment horizontal="left" vertical="center"/>
    </xf>
    <xf numFmtId="0" fontId="4" fillId="34" borderId="75" xfId="0" applyFont="1" applyFill="1" applyBorder="1" applyAlignment="1">
      <alignment horizontal="left"/>
    </xf>
    <xf numFmtId="0" fontId="4" fillId="34" borderId="76" xfId="0" applyFont="1" applyFill="1" applyBorder="1" applyAlignment="1">
      <alignment horizontal="left"/>
    </xf>
    <xf numFmtId="0" fontId="4" fillId="34" borderId="76" xfId="0" applyFont="1" applyFill="1" applyBorder="1" applyAlignment="1">
      <alignment horizontal="right"/>
    </xf>
    <xf numFmtId="0" fontId="4" fillId="34" borderId="89" xfId="0" applyFont="1" applyFill="1" applyBorder="1" applyAlignment="1">
      <alignment horizontal="right"/>
    </xf>
    <xf numFmtId="0" fontId="4" fillId="34" borderId="90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right"/>
    </xf>
    <xf numFmtId="0" fontId="4" fillId="34" borderId="91" xfId="0" applyFont="1" applyFill="1" applyBorder="1" applyAlignment="1">
      <alignment horizontal="right"/>
    </xf>
    <xf numFmtId="0" fontId="4" fillId="34" borderId="78" xfId="0" applyFont="1" applyFill="1" applyBorder="1" applyAlignment="1">
      <alignment horizontal="center"/>
    </xf>
    <xf numFmtId="0" fontId="4" fillId="34" borderId="58" xfId="0" applyFont="1" applyFill="1" applyBorder="1" applyAlignment="1">
      <alignment horizontal="center"/>
    </xf>
    <xf numFmtId="0" fontId="4" fillId="34" borderId="59" xfId="0" applyFont="1" applyFill="1" applyBorder="1" applyAlignment="1">
      <alignment horizontal="center"/>
    </xf>
    <xf numFmtId="46" fontId="3" fillId="34" borderId="78" xfId="0" applyNumberFormat="1" applyFont="1" applyFill="1" applyBorder="1" applyAlignment="1" applyProtection="1">
      <alignment horizontal="left" vertical="center"/>
      <protection/>
    </xf>
    <xf numFmtId="0" fontId="0" fillId="0" borderId="81" xfId="0" applyBorder="1" applyAlignment="1">
      <alignment vertical="center"/>
    </xf>
    <xf numFmtId="0" fontId="3" fillId="34" borderId="78" xfId="0" applyNumberFormat="1" applyFont="1" applyFill="1" applyBorder="1" applyAlignment="1">
      <alignment horizontal="left" vertical="center"/>
    </xf>
    <xf numFmtId="0" fontId="3" fillId="34" borderId="58" xfId="0" applyNumberFormat="1" applyFont="1" applyFill="1" applyBorder="1" applyAlignment="1">
      <alignment horizontal="left" vertical="center"/>
    </xf>
    <xf numFmtId="0" fontId="3" fillId="34" borderId="59" xfId="0" applyNumberFormat="1" applyFont="1" applyFill="1" applyBorder="1" applyAlignment="1">
      <alignment horizontal="left" vertical="center"/>
    </xf>
    <xf numFmtId="46" fontId="3" fillId="34" borderId="78" xfId="0" applyNumberFormat="1" applyFont="1" applyFill="1" applyBorder="1" applyAlignment="1">
      <alignment horizontal="left" vertical="center"/>
    </xf>
    <xf numFmtId="0" fontId="3" fillId="34" borderId="35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40" xfId="0" applyNumberFormat="1" applyFont="1" applyFill="1" applyBorder="1" applyAlignment="1">
      <alignment horizontal="center" vertical="center"/>
    </xf>
    <xf numFmtId="0" fontId="3" fillId="34" borderId="24" xfId="0" applyNumberFormat="1" applyFont="1" applyFill="1" applyBorder="1" applyAlignment="1">
      <alignment horizontal="center" vertical="center"/>
    </xf>
    <xf numFmtId="0" fontId="2" fillId="37" borderId="92" xfId="0" applyFont="1" applyFill="1" applyBorder="1" applyAlignment="1">
      <alignment horizontal="center" vertical="center"/>
    </xf>
    <xf numFmtId="0" fontId="2" fillId="37" borderId="93" xfId="0" applyFont="1" applyFill="1" applyBorder="1" applyAlignment="1">
      <alignment horizontal="center" vertical="center"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3" fillId="34" borderId="27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95" xfId="0" applyBorder="1" applyAlignment="1">
      <alignment/>
    </xf>
    <xf numFmtId="0" fontId="3" fillId="34" borderId="11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3" fillId="34" borderId="9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26" xfId="0" applyNumberFormat="1" applyFont="1" applyFill="1" applyBorder="1" applyAlignment="1">
      <alignment horizontal="left" vertical="center"/>
    </xf>
    <xf numFmtId="0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97" xfId="0" applyBorder="1" applyAlignment="1">
      <alignment/>
    </xf>
    <xf numFmtId="0" fontId="3" fillId="34" borderId="98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0" fillId="0" borderId="68" xfId="0" applyNumberForma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0" fillId="0" borderId="68" xfId="0" applyFont="1" applyBorder="1" applyAlignment="1">
      <alignment/>
    </xf>
    <xf numFmtId="0" fontId="0" fillId="0" borderId="68" xfId="0" applyBorder="1" applyAlignment="1">
      <alignment/>
    </xf>
    <xf numFmtId="0" fontId="3" fillId="34" borderId="46" xfId="0" applyFont="1" applyFill="1" applyBorder="1" applyAlignment="1">
      <alignment horizontal="left" vertical="center"/>
    </xf>
    <xf numFmtId="0" fontId="3" fillId="34" borderId="99" xfId="0" applyFont="1" applyFill="1" applyBorder="1" applyAlignment="1">
      <alignment horizontal="left" vertical="center"/>
    </xf>
    <xf numFmtId="0" fontId="36" fillId="37" borderId="92" xfId="62" applyNumberFormat="1" applyFont="1" applyFill="1" applyBorder="1" applyAlignment="1">
      <alignment horizontal="left" vertical="center"/>
    </xf>
    <xf numFmtId="0" fontId="36" fillId="37" borderId="93" xfId="62" applyNumberFormat="1" applyFont="1" applyFill="1" applyBorder="1" applyAlignment="1">
      <alignment horizontal="left" vertical="center"/>
    </xf>
    <xf numFmtId="0" fontId="0" fillId="0" borderId="93" xfId="0" applyNumberFormat="1" applyBorder="1" applyAlignment="1">
      <alignment/>
    </xf>
    <xf numFmtId="0" fontId="0" fillId="0" borderId="94" xfId="0" applyNumberFormat="1" applyBorder="1" applyAlignment="1">
      <alignment/>
    </xf>
    <xf numFmtId="46" fontId="3" fillId="34" borderId="99" xfId="0" applyNumberFormat="1" applyFont="1" applyFill="1" applyBorder="1" applyAlignment="1">
      <alignment horizontal="left" vertical="center"/>
    </xf>
    <xf numFmtId="0" fontId="3" fillId="34" borderId="99" xfId="0" applyNumberFormat="1" applyFont="1" applyFill="1" applyBorder="1" applyAlignment="1">
      <alignment horizontal="left" vertical="center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 horizontal="left" vertical="center"/>
    </xf>
    <xf numFmtId="0" fontId="9" fillId="0" borderId="0" xfId="0" applyFont="1" applyFill="1" applyAlignment="1" applyProtection="1">
      <alignment/>
      <protection locked="0"/>
    </xf>
    <xf numFmtId="0" fontId="36" fillId="37" borderId="92" xfId="62" applyFont="1" applyFill="1" applyBorder="1" applyAlignment="1">
      <alignment horizontal="left" vertical="center"/>
    </xf>
    <xf numFmtId="0" fontId="36" fillId="37" borderId="93" xfId="62" applyFont="1" applyFill="1" applyBorder="1" applyAlignment="1">
      <alignment horizontal="left" vertical="center"/>
    </xf>
    <xf numFmtId="0" fontId="36" fillId="37" borderId="94" xfId="62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0" fillId="0" borderId="68" xfId="0" applyNumberFormat="1" applyBorder="1" applyAlignment="1">
      <alignment/>
    </xf>
    <xf numFmtId="14" fontId="0" fillId="0" borderId="24" xfId="0" applyNumberFormat="1" applyBorder="1" applyAlignment="1">
      <alignment horizontal="center"/>
    </xf>
    <xf numFmtId="14" fontId="0" fillId="0" borderId="48" xfId="0" applyNumberFormat="1" applyBorder="1" applyAlignment="1">
      <alignment horizontal="center"/>
    </xf>
    <xf numFmtId="192" fontId="3" fillId="34" borderId="40" xfId="0" applyNumberFormat="1" applyFont="1" applyFill="1" applyBorder="1" applyAlignment="1" applyProtection="1">
      <alignment horizontal="center" vertical="center"/>
      <protection/>
    </xf>
    <xf numFmtId="192" fontId="3" fillId="34" borderId="2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5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/>
        </patternFill>
      </fill>
    </dxf>
    <dxf>
      <font>
        <color rgb="FF006100"/>
      </font>
      <fill>
        <patternFill>
          <bgColor theme="6" tint="0.5999600291252136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name val="Cambria"/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theme="5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auto="1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P158"/>
  <sheetViews>
    <sheetView zoomScalePageLayoutView="0" workbookViewId="0" topLeftCell="A1">
      <selection activeCell="C3" sqref="C3:E3"/>
    </sheetView>
  </sheetViews>
  <sheetFormatPr defaultColWidth="11.421875" defaultRowHeight="12.75"/>
  <cols>
    <col min="1" max="1" width="4.140625" style="0" customWidth="1"/>
    <col min="2" max="2" width="28.00390625" style="0" bestFit="1" customWidth="1"/>
    <col min="3" max="3" width="5.140625" style="0" customWidth="1"/>
    <col min="4" max="4" width="9.421875" style="0" customWidth="1"/>
    <col min="5" max="5" width="8.140625" style="0" customWidth="1"/>
    <col min="6" max="6" width="2.8515625" style="0" customWidth="1"/>
    <col min="7" max="7" width="16.57421875" style="0" bestFit="1" customWidth="1"/>
  </cols>
  <sheetData>
    <row r="1" spans="2:12" ht="33" customHeight="1">
      <c r="B1" s="230" t="s">
        <v>86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ht="13.5" thickBot="1"/>
    <row r="3" spans="2:12" ht="28.5" customHeight="1">
      <c r="B3" s="189" t="s">
        <v>0</v>
      </c>
      <c r="C3" s="220"/>
      <c r="D3" s="221"/>
      <c r="E3" s="222"/>
      <c r="F3" s="190"/>
      <c r="G3" s="191"/>
      <c r="H3" s="191"/>
      <c r="I3" s="191"/>
      <c r="J3" s="191"/>
      <c r="K3" s="191"/>
      <c r="L3" s="191"/>
    </row>
    <row r="4" spans="2:12" ht="28.5" customHeight="1">
      <c r="B4" s="192" t="s">
        <v>1</v>
      </c>
      <c r="C4" s="231" t="s">
        <v>96</v>
      </c>
      <c r="D4" s="232"/>
      <c r="E4" s="233"/>
      <c r="F4" s="190"/>
      <c r="G4" s="191"/>
      <c r="H4" s="191"/>
      <c r="I4" s="191"/>
      <c r="J4" s="191"/>
      <c r="K4" s="191"/>
      <c r="L4" s="191"/>
    </row>
    <row r="5" spans="2:12" ht="28.5" customHeight="1">
      <c r="B5" s="192" t="s">
        <v>2</v>
      </c>
      <c r="C5" s="231" t="s">
        <v>100</v>
      </c>
      <c r="D5" s="232"/>
      <c r="E5" s="233"/>
      <c r="F5" s="190"/>
      <c r="G5" s="191"/>
      <c r="H5" s="191"/>
      <c r="I5" s="191"/>
      <c r="J5" s="191"/>
      <c r="K5" s="191"/>
      <c r="L5" s="191"/>
    </row>
    <row r="6" spans="2:12" ht="28.5" customHeight="1">
      <c r="B6" s="192" t="s">
        <v>3</v>
      </c>
      <c r="C6" s="231"/>
      <c r="D6" s="232"/>
      <c r="E6" s="233"/>
      <c r="F6" s="190"/>
      <c r="G6" s="234" t="s">
        <v>57</v>
      </c>
      <c r="H6" s="234"/>
      <c r="I6" s="234"/>
      <c r="J6" s="234"/>
      <c r="K6" s="234"/>
      <c r="L6" s="161"/>
    </row>
    <row r="7" spans="2:12" ht="28.5" customHeight="1">
      <c r="B7" s="192" t="s">
        <v>4</v>
      </c>
      <c r="C7" s="231" t="s">
        <v>97</v>
      </c>
      <c r="D7" s="232"/>
      <c r="E7" s="233"/>
      <c r="F7" s="190"/>
      <c r="G7" s="161"/>
      <c r="H7" s="161"/>
      <c r="I7" s="161"/>
      <c r="J7" s="161"/>
      <c r="K7" s="161"/>
      <c r="L7" s="161"/>
    </row>
    <row r="8" spans="2:15" ht="28.5" customHeight="1" thickBot="1">
      <c r="B8" s="194" t="s">
        <v>32</v>
      </c>
      <c r="C8" s="225">
        <v>5</v>
      </c>
      <c r="D8" s="226"/>
      <c r="E8" s="227"/>
      <c r="F8" s="190"/>
      <c r="G8" s="160" t="s">
        <v>62</v>
      </c>
      <c r="H8" s="161"/>
      <c r="I8" s="161"/>
      <c r="J8" s="161"/>
      <c r="K8" s="161"/>
      <c r="L8" s="161"/>
      <c r="O8" s="188"/>
    </row>
    <row r="9" spans="2:15" ht="15.75" customHeight="1">
      <c r="B9" s="189" t="s">
        <v>63</v>
      </c>
      <c r="C9" s="220" t="s">
        <v>20</v>
      </c>
      <c r="D9" s="221"/>
      <c r="E9" s="222"/>
      <c r="F9" s="190"/>
      <c r="G9" s="235" t="s">
        <v>88</v>
      </c>
      <c r="H9" s="236"/>
      <c r="I9" s="236"/>
      <c r="J9" s="236"/>
      <c r="K9" s="236"/>
      <c r="L9" s="236"/>
      <c r="O9" s="188"/>
    </row>
    <row r="10" spans="2:12" ht="15.75" customHeight="1">
      <c r="B10" s="192" t="s">
        <v>64</v>
      </c>
      <c r="C10" s="223" t="s">
        <v>20</v>
      </c>
      <c r="D10" s="223"/>
      <c r="E10" s="224"/>
      <c r="F10" s="190"/>
      <c r="G10" s="235"/>
      <c r="H10" s="236"/>
      <c r="I10" s="236"/>
      <c r="J10" s="236"/>
      <c r="K10" s="236"/>
      <c r="L10" s="236"/>
    </row>
    <row r="11" spans="2:12" ht="15.75" customHeight="1">
      <c r="B11" s="192" t="s">
        <v>65</v>
      </c>
      <c r="C11" s="223" t="s">
        <v>20</v>
      </c>
      <c r="D11" s="223"/>
      <c r="E11" s="224"/>
      <c r="F11" s="190"/>
      <c r="G11" s="235"/>
      <c r="H11" s="236"/>
      <c r="I11" s="236"/>
      <c r="J11" s="236"/>
      <c r="K11" s="236"/>
      <c r="L11" s="236"/>
    </row>
    <row r="12" spans="2:12" ht="15.75" customHeight="1">
      <c r="B12" s="192" t="s">
        <v>66</v>
      </c>
      <c r="C12" s="223" t="s">
        <v>20</v>
      </c>
      <c r="D12" s="223"/>
      <c r="E12" s="224"/>
      <c r="F12" s="190"/>
      <c r="G12" s="235"/>
      <c r="H12" s="236"/>
      <c r="I12" s="236"/>
      <c r="J12" s="236"/>
      <c r="K12" s="236"/>
      <c r="L12" s="236"/>
    </row>
    <row r="13" spans="2:12" ht="15.75" customHeight="1">
      <c r="B13" s="192" t="s">
        <v>67</v>
      </c>
      <c r="C13" s="223" t="s">
        <v>20</v>
      </c>
      <c r="D13" s="223"/>
      <c r="E13" s="224"/>
      <c r="F13" s="190"/>
      <c r="G13" s="235"/>
      <c r="H13" s="236"/>
      <c r="I13" s="236"/>
      <c r="J13" s="236"/>
      <c r="K13" s="236"/>
      <c r="L13" s="236"/>
    </row>
    <row r="14" spans="2:12" ht="15.75" customHeight="1" thickBot="1">
      <c r="B14" s="202" t="s">
        <v>68</v>
      </c>
      <c r="C14" s="218"/>
      <c r="D14" s="218"/>
      <c r="E14" s="219"/>
      <c r="F14" s="193"/>
      <c r="G14" s="235"/>
      <c r="H14" s="236"/>
      <c r="I14" s="236"/>
      <c r="J14" s="236"/>
      <c r="K14" s="236"/>
      <c r="L14" s="236"/>
    </row>
    <row r="15" spans="2:16" ht="28.5" customHeight="1">
      <c r="B15" s="198" t="s">
        <v>56</v>
      </c>
      <c r="C15" s="199">
        <v>1</v>
      </c>
      <c r="D15" s="200" t="s">
        <v>91</v>
      </c>
      <c r="E15" s="201">
        <v>2019</v>
      </c>
      <c r="F15" s="195"/>
      <c r="G15" s="162" t="s">
        <v>85</v>
      </c>
      <c r="H15" s="161"/>
      <c r="I15" s="161"/>
      <c r="J15" s="161"/>
      <c r="K15" s="161"/>
      <c r="L15" s="177"/>
      <c r="M15" s="179"/>
      <c r="N15" s="179"/>
      <c r="O15" s="39"/>
      <c r="P15" s="39"/>
    </row>
    <row r="16" spans="2:15" ht="28.5" customHeight="1">
      <c r="B16" s="194" t="s">
        <v>33</v>
      </c>
      <c r="C16" s="223"/>
      <c r="D16" s="223"/>
      <c r="E16" s="224"/>
      <c r="F16" s="190"/>
      <c r="G16" s="161"/>
      <c r="H16" s="161"/>
      <c r="I16" s="161"/>
      <c r="J16" s="161"/>
      <c r="K16" s="161"/>
      <c r="L16" s="161"/>
      <c r="M16" s="179"/>
      <c r="N16" s="180"/>
      <c r="O16" s="178"/>
    </row>
    <row r="17" spans="2:15" ht="28.5" customHeight="1" thickBot="1">
      <c r="B17" s="196" t="s">
        <v>90</v>
      </c>
      <c r="C17" s="228">
        <v>1.6041666666666667</v>
      </c>
      <c r="D17" s="228"/>
      <c r="E17" s="229"/>
      <c r="F17" s="197"/>
      <c r="G17" s="162" t="s">
        <v>60</v>
      </c>
      <c r="H17" s="162"/>
      <c r="I17" s="162"/>
      <c r="J17" s="162"/>
      <c r="K17" s="162"/>
      <c r="L17" s="162"/>
      <c r="M17" s="179"/>
      <c r="N17" s="181"/>
      <c r="O17" s="39"/>
    </row>
    <row r="18" spans="2:15" ht="15">
      <c r="B18" s="203"/>
      <c r="C18" s="2"/>
      <c r="D18" s="2"/>
      <c r="E18" s="2"/>
      <c r="F18" s="2"/>
      <c r="G18" s="92"/>
      <c r="H18" s="92"/>
      <c r="I18" s="92"/>
      <c r="J18" s="92"/>
      <c r="K18" s="92"/>
      <c r="L18" s="92"/>
      <c r="M18" s="179"/>
      <c r="N18" s="179"/>
      <c r="O18" s="39"/>
    </row>
    <row r="19" spans="2:15" ht="20.25">
      <c r="B19" s="215" t="s">
        <v>92</v>
      </c>
      <c r="C19" s="207"/>
      <c r="D19" s="207"/>
      <c r="E19" s="207"/>
      <c r="F19" s="207"/>
      <c r="G19" s="207"/>
      <c r="H19" s="207"/>
      <c r="I19" s="207"/>
      <c r="J19" s="39"/>
      <c r="M19" s="179"/>
      <c r="N19" s="181"/>
      <c r="O19" s="39"/>
    </row>
    <row r="20" spans="7:15" ht="15">
      <c r="G20" s="208"/>
      <c r="H20" s="208"/>
      <c r="I20" s="208"/>
      <c r="J20" s="205"/>
      <c r="K20" s="204"/>
      <c r="L20" s="182"/>
      <c r="M20" s="179"/>
      <c r="N20" s="179"/>
      <c r="O20" s="39"/>
    </row>
    <row r="21" spans="2:15" ht="15">
      <c r="B21" s="206" t="s">
        <v>98</v>
      </c>
      <c r="G21" s="168"/>
      <c r="M21" s="179"/>
      <c r="N21" s="180"/>
      <c r="O21" s="39"/>
    </row>
    <row r="22" spans="2:15" ht="15">
      <c r="B22" s="206" t="s">
        <v>94</v>
      </c>
      <c r="G22" s="168"/>
      <c r="M22" s="179"/>
      <c r="N22" s="181"/>
      <c r="O22" s="39"/>
    </row>
    <row r="23" spans="2:15" ht="15">
      <c r="B23" s="208" t="s">
        <v>95</v>
      </c>
      <c r="G23" s="168"/>
      <c r="M23" s="179"/>
      <c r="N23" s="179"/>
      <c r="O23" s="39"/>
    </row>
    <row r="24" spans="2:15" ht="12.75">
      <c r="B24" s="209"/>
      <c r="G24" s="209"/>
      <c r="H24" s="210"/>
      <c r="I24" s="210"/>
      <c r="J24" s="210"/>
      <c r="M24" s="179"/>
      <c r="N24" s="180"/>
      <c r="O24" s="39"/>
    </row>
    <row r="25" spans="2:15" ht="12.75">
      <c r="B25" s="209"/>
      <c r="G25" s="209"/>
      <c r="H25" s="210"/>
      <c r="I25" s="210"/>
      <c r="J25" s="210"/>
      <c r="M25" s="179"/>
      <c r="N25" s="181"/>
      <c r="O25" s="39"/>
    </row>
    <row r="26" spans="2:10" ht="20.25">
      <c r="B26" s="215" t="s">
        <v>93</v>
      </c>
      <c r="G26" s="209"/>
      <c r="H26" s="210"/>
      <c r="I26" s="210"/>
      <c r="J26" s="210"/>
    </row>
    <row r="27" spans="2:10" ht="12.75">
      <c r="B27" s="209"/>
      <c r="G27" s="209"/>
      <c r="H27" s="210"/>
      <c r="I27" s="210"/>
      <c r="J27" s="210"/>
    </row>
    <row r="28" spans="2:10" ht="15">
      <c r="B28" s="206" t="s">
        <v>99</v>
      </c>
      <c r="G28" s="209"/>
      <c r="H28" s="210"/>
      <c r="I28" s="210"/>
      <c r="J28" s="210"/>
    </row>
    <row r="29" spans="2:10" ht="12.75">
      <c r="B29" s="209"/>
      <c r="G29" s="209"/>
      <c r="H29" s="210"/>
      <c r="I29" s="210"/>
      <c r="J29" s="210"/>
    </row>
    <row r="30" spans="2:10" ht="12.75">
      <c r="B30" s="209"/>
      <c r="G30" s="209"/>
      <c r="H30" s="210"/>
      <c r="I30" s="210"/>
      <c r="J30" s="210"/>
    </row>
    <row r="31" spans="2:10" ht="12.75">
      <c r="B31" s="209"/>
      <c r="G31" s="209"/>
      <c r="H31" s="210"/>
      <c r="I31" s="210"/>
      <c r="J31" s="210"/>
    </row>
    <row r="32" spans="2:10" ht="12.75">
      <c r="B32" s="209"/>
      <c r="G32" s="209"/>
      <c r="H32" s="210"/>
      <c r="I32" s="210"/>
      <c r="J32" s="210"/>
    </row>
    <row r="33" spans="2:10" ht="12.75">
      <c r="B33" s="209"/>
      <c r="G33" s="209"/>
      <c r="H33" s="210"/>
      <c r="I33" s="210"/>
      <c r="J33" s="210"/>
    </row>
    <row r="34" spans="2:10" ht="12.75">
      <c r="B34" s="209"/>
      <c r="G34" s="209"/>
      <c r="H34" s="210"/>
      <c r="I34" s="210"/>
      <c r="J34" s="210"/>
    </row>
    <row r="35" spans="2:10" ht="12.75">
      <c r="B35" s="209"/>
      <c r="G35" s="209"/>
      <c r="H35" s="210"/>
      <c r="I35" s="210"/>
      <c r="J35" s="210"/>
    </row>
    <row r="36" spans="2:10" ht="12.75">
      <c r="B36" s="209"/>
      <c r="G36" s="209"/>
      <c r="H36" s="210"/>
      <c r="I36" s="210"/>
      <c r="J36" s="210"/>
    </row>
    <row r="37" spans="2:10" ht="12.75">
      <c r="B37" s="209"/>
      <c r="G37" s="209"/>
      <c r="H37" s="210"/>
      <c r="I37" s="210"/>
      <c r="J37" s="210"/>
    </row>
    <row r="38" spans="2:10" ht="12.75">
      <c r="B38" s="209"/>
      <c r="G38" s="209"/>
      <c r="H38" s="210"/>
      <c r="I38" s="210"/>
      <c r="J38" s="210"/>
    </row>
    <row r="39" spans="2:10" ht="12.75">
      <c r="B39" s="209"/>
      <c r="G39" s="209"/>
      <c r="H39" s="210"/>
      <c r="I39" s="210"/>
      <c r="J39" s="210"/>
    </row>
    <row r="40" spans="2:10" ht="12.75">
      <c r="B40" s="209"/>
      <c r="G40" s="209"/>
      <c r="H40" s="210"/>
      <c r="I40" s="210"/>
      <c r="J40" s="210"/>
    </row>
    <row r="41" spans="2:10" ht="12.75">
      <c r="B41" s="209"/>
      <c r="G41" s="209"/>
      <c r="H41" s="210"/>
      <c r="I41" s="210"/>
      <c r="J41" s="210"/>
    </row>
    <row r="42" spans="2:10" ht="12.75">
      <c r="B42" s="210"/>
      <c r="G42" s="210"/>
      <c r="H42" s="210"/>
      <c r="I42" s="210"/>
      <c r="J42" s="210"/>
    </row>
    <row r="43" spans="2:10" ht="12.75">
      <c r="B43" s="210"/>
      <c r="G43" s="210"/>
      <c r="H43" s="210"/>
      <c r="I43" s="210"/>
      <c r="J43" s="210"/>
    </row>
    <row r="44" spans="2:10" ht="12.75">
      <c r="B44" s="210"/>
      <c r="G44" s="210"/>
      <c r="H44" s="210"/>
      <c r="I44" s="210"/>
      <c r="J44" s="210"/>
    </row>
    <row r="45" spans="2:10" ht="12.75">
      <c r="B45" s="210"/>
      <c r="G45" s="210"/>
      <c r="H45" s="210"/>
      <c r="I45" s="210"/>
      <c r="J45" s="210"/>
    </row>
    <row r="46" spans="2:10" ht="12.75">
      <c r="B46" s="210"/>
      <c r="G46" s="210"/>
      <c r="H46" s="210"/>
      <c r="I46" s="210"/>
      <c r="J46" s="210"/>
    </row>
    <row r="47" spans="2:10" ht="12.75">
      <c r="B47" s="210"/>
      <c r="G47" s="210"/>
      <c r="H47" s="210"/>
      <c r="I47" s="210"/>
      <c r="J47" s="210"/>
    </row>
    <row r="48" spans="2:10" ht="12.75">
      <c r="B48" s="210"/>
      <c r="C48" s="211"/>
      <c r="D48" s="211"/>
      <c r="E48" s="211"/>
      <c r="G48" s="210"/>
      <c r="H48" s="210"/>
      <c r="I48" s="210"/>
      <c r="J48" s="210"/>
    </row>
    <row r="49" spans="2:10" ht="15">
      <c r="B49" s="210"/>
      <c r="C49" s="216">
        <v>1</v>
      </c>
      <c r="D49" s="216" t="s">
        <v>91</v>
      </c>
      <c r="E49" s="216">
        <v>2011</v>
      </c>
      <c r="F49" s="208"/>
      <c r="G49" s="210"/>
      <c r="H49" s="210"/>
      <c r="I49" s="210"/>
      <c r="J49" s="210"/>
    </row>
    <row r="50" spans="2:10" ht="12.75">
      <c r="B50" s="210"/>
      <c r="C50" s="216">
        <v>2</v>
      </c>
      <c r="D50" s="216" t="s">
        <v>74</v>
      </c>
      <c r="E50" s="216">
        <v>2012</v>
      </c>
      <c r="F50" s="168"/>
      <c r="G50" s="210"/>
      <c r="H50" s="210"/>
      <c r="I50" s="210"/>
      <c r="J50" s="210"/>
    </row>
    <row r="51" spans="2:10" ht="12.75">
      <c r="B51" s="210"/>
      <c r="C51" s="216">
        <v>3</v>
      </c>
      <c r="D51" s="216" t="s">
        <v>75</v>
      </c>
      <c r="E51" s="216">
        <v>2013</v>
      </c>
      <c r="F51" s="168"/>
      <c r="G51" s="210"/>
      <c r="H51" s="210"/>
      <c r="I51" s="210"/>
      <c r="J51" s="210"/>
    </row>
    <row r="52" spans="2:10" ht="12.75">
      <c r="B52" s="210"/>
      <c r="C52" s="216">
        <v>4</v>
      </c>
      <c r="D52" s="216" t="s">
        <v>76</v>
      </c>
      <c r="E52" s="216">
        <v>2014</v>
      </c>
      <c r="F52" s="168"/>
      <c r="G52" s="210"/>
      <c r="H52" s="210"/>
      <c r="I52" s="210"/>
      <c r="J52" s="210"/>
    </row>
    <row r="53" spans="2:10" ht="12.75">
      <c r="B53" s="210"/>
      <c r="C53" s="216">
        <v>5</v>
      </c>
      <c r="D53" s="216" t="s">
        <v>77</v>
      </c>
      <c r="E53" s="216">
        <v>2015</v>
      </c>
      <c r="F53" s="209"/>
      <c r="G53" s="210"/>
      <c r="H53" s="210"/>
      <c r="I53" s="210"/>
      <c r="J53" s="210"/>
    </row>
    <row r="54" spans="2:10" ht="12.75">
      <c r="B54" s="210"/>
      <c r="C54" s="216">
        <v>6</v>
      </c>
      <c r="D54" s="216" t="s">
        <v>78</v>
      </c>
      <c r="E54" s="216">
        <v>2016</v>
      </c>
      <c r="F54" s="209"/>
      <c r="G54" s="210"/>
      <c r="H54" s="210"/>
      <c r="I54" s="210"/>
      <c r="J54" s="210"/>
    </row>
    <row r="55" spans="2:10" ht="12.75">
      <c r="B55" s="210"/>
      <c r="C55" s="216">
        <v>7</v>
      </c>
      <c r="D55" s="216" t="s">
        <v>79</v>
      </c>
      <c r="E55" s="216">
        <v>2017</v>
      </c>
      <c r="F55" s="209"/>
      <c r="G55" s="210"/>
      <c r="H55" s="210"/>
      <c r="I55" s="210"/>
      <c r="J55" s="210"/>
    </row>
    <row r="56" spans="2:10" ht="12.75">
      <c r="B56" s="210"/>
      <c r="C56" s="216">
        <v>8</v>
      </c>
      <c r="D56" s="216" t="s">
        <v>80</v>
      </c>
      <c r="E56" s="216">
        <v>2018</v>
      </c>
      <c r="F56" s="209"/>
      <c r="G56" s="210"/>
      <c r="H56" s="210"/>
      <c r="I56" s="210"/>
      <c r="J56" s="210"/>
    </row>
    <row r="57" spans="2:10" ht="12.75">
      <c r="B57" s="210"/>
      <c r="C57" s="216">
        <v>9</v>
      </c>
      <c r="D57" s="216" t="s">
        <v>81</v>
      </c>
      <c r="E57" s="216">
        <v>2019</v>
      </c>
      <c r="F57" s="209"/>
      <c r="G57" s="210"/>
      <c r="H57" s="210"/>
      <c r="I57" s="210"/>
      <c r="J57" s="210"/>
    </row>
    <row r="58" spans="2:10" ht="12.75">
      <c r="B58" s="210"/>
      <c r="C58" s="216">
        <v>10</v>
      </c>
      <c r="D58" s="216" t="s">
        <v>82</v>
      </c>
      <c r="E58" s="216"/>
      <c r="F58" s="209"/>
      <c r="G58" s="210"/>
      <c r="H58" s="210"/>
      <c r="I58" s="210"/>
      <c r="J58" s="210"/>
    </row>
    <row r="59" spans="2:10" ht="12.75">
      <c r="B59" s="210"/>
      <c r="C59" s="216">
        <v>11</v>
      </c>
      <c r="D59" s="216" t="s">
        <v>83</v>
      </c>
      <c r="E59" s="216"/>
      <c r="F59" s="209"/>
      <c r="G59" s="210"/>
      <c r="H59" s="210"/>
      <c r="I59" s="210"/>
      <c r="J59" s="210"/>
    </row>
    <row r="60" spans="2:10" ht="12.75">
      <c r="B60" s="210"/>
      <c r="C60" s="216">
        <v>12</v>
      </c>
      <c r="D60" s="216" t="s">
        <v>84</v>
      </c>
      <c r="E60" s="216"/>
      <c r="F60" s="209"/>
      <c r="G60" s="210"/>
      <c r="H60" s="210"/>
      <c r="I60" s="210"/>
      <c r="J60" s="210"/>
    </row>
    <row r="61" spans="2:10" ht="12.75">
      <c r="B61" s="210"/>
      <c r="C61" s="216">
        <v>13</v>
      </c>
      <c r="D61" s="216"/>
      <c r="E61" s="216"/>
      <c r="F61" s="209"/>
      <c r="G61" s="210"/>
      <c r="H61" s="210"/>
      <c r="I61" s="210"/>
      <c r="J61" s="210"/>
    </row>
    <row r="62" spans="2:10" ht="12.75">
      <c r="B62" s="210"/>
      <c r="C62" s="216">
        <v>14</v>
      </c>
      <c r="D62" s="216"/>
      <c r="E62" s="216"/>
      <c r="F62" s="209"/>
      <c r="G62" s="210"/>
      <c r="H62" s="210"/>
      <c r="I62" s="210"/>
      <c r="J62" s="210"/>
    </row>
    <row r="63" spans="2:10" ht="12.75">
      <c r="B63" s="210"/>
      <c r="C63" s="216">
        <v>15</v>
      </c>
      <c r="D63" s="216"/>
      <c r="E63" s="216"/>
      <c r="F63" s="209"/>
      <c r="G63" s="210"/>
      <c r="H63" s="210"/>
      <c r="I63" s="210"/>
      <c r="J63" s="210"/>
    </row>
    <row r="64" spans="2:10" ht="12.75">
      <c r="B64" s="210"/>
      <c r="C64" s="216">
        <v>16</v>
      </c>
      <c r="D64" s="216"/>
      <c r="E64" s="216"/>
      <c r="F64" s="209"/>
      <c r="G64" s="210"/>
      <c r="H64" s="210"/>
      <c r="I64" s="210"/>
      <c r="J64" s="210"/>
    </row>
    <row r="65" spans="2:10" ht="12.75">
      <c r="B65" s="210"/>
      <c r="C65" s="216">
        <v>17</v>
      </c>
      <c r="D65" s="216"/>
      <c r="E65" s="216"/>
      <c r="F65" s="209"/>
      <c r="G65" s="210"/>
      <c r="H65" s="210"/>
      <c r="I65" s="210"/>
      <c r="J65" s="210"/>
    </row>
    <row r="66" spans="2:10" ht="12.75">
      <c r="B66" s="210"/>
      <c r="C66" s="216">
        <v>18</v>
      </c>
      <c r="D66" s="216"/>
      <c r="E66" s="216"/>
      <c r="F66" s="209"/>
      <c r="G66" s="210"/>
      <c r="H66" s="210"/>
      <c r="I66" s="210"/>
      <c r="J66" s="210"/>
    </row>
    <row r="67" spans="2:10" ht="12.75">
      <c r="B67" s="210"/>
      <c r="C67" s="216">
        <v>19</v>
      </c>
      <c r="D67" s="216"/>
      <c r="E67" s="216"/>
      <c r="F67" s="209"/>
      <c r="G67" s="210"/>
      <c r="H67" s="210"/>
      <c r="I67" s="210"/>
      <c r="J67" s="210"/>
    </row>
    <row r="68" spans="2:10" ht="12.75">
      <c r="B68" s="210"/>
      <c r="C68" s="216">
        <v>20</v>
      </c>
      <c r="D68" s="216"/>
      <c r="E68" s="216"/>
      <c r="F68" s="209"/>
      <c r="G68" s="210"/>
      <c r="H68" s="210"/>
      <c r="I68" s="210"/>
      <c r="J68" s="210"/>
    </row>
    <row r="69" spans="2:10" ht="12.75">
      <c r="B69" s="210"/>
      <c r="C69" s="216">
        <v>21</v>
      </c>
      <c r="D69" s="216"/>
      <c r="E69" s="216"/>
      <c r="F69" s="209"/>
      <c r="G69" s="210"/>
      <c r="H69" s="210"/>
      <c r="I69" s="210"/>
      <c r="J69" s="210"/>
    </row>
    <row r="70" spans="2:10" ht="12.75">
      <c r="B70" s="210"/>
      <c r="C70" s="216">
        <v>22</v>
      </c>
      <c r="D70" s="216"/>
      <c r="E70" s="216"/>
      <c r="F70" s="209"/>
      <c r="G70" s="210"/>
      <c r="H70" s="210"/>
      <c r="I70" s="210"/>
      <c r="J70" s="210"/>
    </row>
    <row r="71" spans="2:10" ht="12.75">
      <c r="B71" s="210"/>
      <c r="C71" s="217">
        <v>23</v>
      </c>
      <c r="D71" s="217"/>
      <c r="E71" s="217"/>
      <c r="F71" s="210"/>
      <c r="G71" s="210"/>
      <c r="H71" s="210"/>
      <c r="I71" s="210"/>
      <c r="J71" s="210"/>
    </row>
    <row r="72" spans="2:10" ht="12.75">
      <c r="B72" s="210"/>
      <c r="C72" s="217">
        <v>24</v>
      </c>
      <c r="D72" s="217"/>
      <c r="E72" s="217"/>
      <c r="F72" s="210"/>
      <c r="G72" s="210"/>
      <c r="H72" s="210"/>
      <c r="I72" s="210"/>
      <c r="J72" s="210"/>
    </row>
    <row r="73" spans="2:10" ht="12.75">
      <c r="B73" s="210"/>
      <c r="C73" s="217">
        <v>25</v>
      </c>
      <c r="D73" s="217"/>
      <c r="E73" s="217"/>
      <c r="F73" s="210"/>
      <c r="G73" s="210"/>
      <c r="H73" s="210"/>
      <c r="I73" s="210"/>
      <c r="J73" s="210"/>
    </row>
    <row r="74" spans="2:10" ht="12.75">
      <c r="B74" s="210"/>
      <c r="C74" s="217">
        <v>26</v>
      </c>
      <c r="D74" s="217"/>
      <c r="E74" s="217"/>
      <c r="F74" s="210"/>
      <c r="G74" s="210"/>
      <c r="H74" s="210"/>
      <c r="I74" s="210"/>
      <c r="J74" s="210"/>
    </row>
    <row r="75" spans="2:10" ht="12.75">
      <c r="B75" s="210"/>
      <c r="C75" s="217">
        <v>27</v>
      </c>
      <c r="D75" s="217"/>
      <c r="E75" s="217"/>
      <c r="F75" s="210"/>
      <c r="G75" s="210"/>
      <c r="H75" s="210"/>
      <c r="I75" s="210"/>
      <c r="J75" s="210"/>
    </row>
    <row r="76" spans="2:10" ht="12.75">
      <c r="B76" s="210"/>
      <c r="C76" s="217">
        <v>28</v>
      </c>
      <c r="D76" s="217"/>
      <c r="E76" s="217"/>
      <c r="F76" s="210"/>
      <c r="G76" s="210"/>
      <c r="H76" s="210"/>
      <c r="I76" s="210"/>
      <c r="J76" s="210"/>
    </row>
    <row r="77" spans="2:10" ht="12.75">
      <c r="B77" s="210"/>
      <c r="C77" s="217">
        <v>29</v>
      </c>
      <c r="D77" s="217"/>
      <c r="E77" s="217"/>
      <c r="F77" s="210"/>
      <c r="G77" s="210"/>
      <c r="H77" s="210"/>
      <c r="I77" s="210"/>
      <c r="J77" s="210"/>
    </row>
    <row r="78" spans="2:10" ht="12.75">
      <c r="B78" s="210"/>
      <c r="C78" s="217">
        <v>30</v>
      </c>
      <c r="D78" s="217"/>
      <c r="E78" s="217"/>
      <c r="F78" s="210"/>
      <c r="G78" s="210"/>
      <c r="H78" s="210"/>
      <c r="I78" s="210"/>
      <c r="J78" s="210"/>
    </row>
    <row r="79" spans="2:10" ht="12.75">
      <c r="B79" s="210"/>
      <c r="C79" s="217">
        <v>31</v>
      </c>
      <c r="D79" s="217"/>
      <c r="E79" s="217"/>
      <c r="F79" s="210"/>
      <c r="G79" s="210"/>
      <c r="H79" s="210"/>
      <c r="I79" s="210"/>
      <c r="J79" s="210"/>
    </row>
    <row r="80" spans="2:10" ht="12.75">
      <c r="B80" s="210"/>
      <c r="C80" s="211"/>
      <c r="D80" s="211"/>
      <c r="E80" s="211"/>
      <c r="F80" s="210"/>
      <c r="G80" s="210"/>
      <c r="H80" s="210"/>
      <c r="I80" s="210"/>
      <c r="J80" s="210"/>
    </row>
    <row r="81" spans="2:10" ht="12.75">
      <c r="B81" s="210"/>
      <c r="C81" s="211"/>
      <c r="D81" s="211"/>
      <c r="E81" s="211"/>
      <c r="F81" s="210"/>
      <c r="G81" s="210"/>
      <c r="H81" s="210"/>
      <c r="I81" s="210"/>
      <c r="J81" s="210"/>
    </row>
    <row r="82" spans="2:10" ht="12.75">
      <c r="B82" s="210"/>
      <c r="C82" s="210"/>
      <c r="D82" s="210"/>
      <c r="E82" s="210"/>
      <c r="F82" s="210"/>
      <c r="G82" s="210"/>
      <c r="H82" s="210"/>
      <c r="I82" s="210"/>
      <c r="J82" s="210"/>
    </row>
    <row r="83" spans="2:10" ht="12.75">
      <c r="B83" s="210"/>
      <c r="C83" s="210"/>
      <c r="D83" s="210"/>
      <c r="E83" s="210"/>
      <c r="F83" s="210"/>
      <c r="G83" s="210"/>
      <c r="H83" s="210"/>
      <c r="I83" s="210"/>
      <c r="J83" s="210"/>
    </row>
    <row r="84" spans="2:10" ht="12.75">
      <c r="B84" s="210"/>
      <c r="C84" s="210"/>
      <c r="D84" s="210"/>
      <c r="E84" s="210"/>
      <c r="F84" s="210"/>
      <c r="G84" s="210"/>
      <c r="H84" s="210"/>
      <c r="I84" s="210"/>
      <c r="J84" s="210"/>
    </row>
    <row r="85" spans="2:10" ht="12.75">
      <c r="B85" s="210"/>
      <c r="C85" s="210"/>
      <c r="D85" s="210"/>
      <c r="E85" s="210"/>
      <c r="F85" s="210"/>
      <c r="G85" s="210"/>
      <c r="H85" s="210"/>
      <c r="I85" s="210"/>
      <c r="J85" s="210"/>
    </row>
    <row r="86" spans="2:10" ht="12.75">
      <c r="B86" s="210"/>
      <c r="C86" s="210"/>
      <c r="D86" s="210"/>
      <c r="E86" s="210"/>
      <c r="F86" s="210"/>
      <c r="G86" s="210"/>
      <c r="H86" s="210"/>
      <c r="I86" s="210"/>
      <c r="J86" s="210"/>
    </row>
    <row r="87" spans="2:10" ht="12.75">
      <c r="B87" s="210"/>
      <c r="C87" s="210"/>
      <c r="D87" s="210"/>
      <c r="E87" s="210"/>
      <c r="F87" s="210"/>
      <c r="G87" s="210"/>
      <c r="H87" s="210"/>
      <c r="I87" s="210"/>
      <c r="J87" s="210"/>
    </row>
    <row r="88" spans="2:10" ht="12.75">
      <c r="B88" s="210"/>
      <c r="C88" s="210"/>
      <c r="D88" s="210"/>
      <c r="E88" s="210"/>
      <c r="F88" s="210"/>
      <c r="G88" s="210"/>
      <c r="H88" s="210"/>
      <c r="I88" s="210"/>
      <c r="J88" s="210"/>
    </row>
    <row r="89" spans="2:10" ht="12.75">
      <c r="B89" s="210"/>
      <c r="C89" s="210"/>
      <c r="D89" s="210"/>
      <c r="E89" s="210"/>
      <c r="F89" s="210"/>
      <c r="G89" s="210"/>
      <c r="H89" s="210"/>
      <c r="I89" s="210"/>
      <c r="J89" s="210"/>
    </row>
    <row r="90" spans="2:10" ht="12.75">
      <c r="B90" s="210"/>
      <c r="C90" s="210"/>
      <c r="D90" s="210"/>
      <c r="E90" s="210"/>
      <c r="F90" s="210"/>
      <c r="G90" s="210"/>
      <c r="H90" s="210"/>
      <c r="I90" s="210"/>
      <c r="J90" s="210"/>
    </row>
    <row r="91" spans="2:10" ht="12.75">
      <c r="B91" s="210"/>
      <c r="C91" s="210"/>
      <c r="D91" s="210"/>
      <c r="E91" s="210"/>
      <c r="F91" s="210"/>
      <c r="G91" s="210"/>
      <c r="H91" s="210"/>
      <c r="I91" s="210"/>
      <c r="J91" s="210"/>
    </row>
    <row r="92" spans="2:10" ht="12.75">
      <c r="B92" s="210"/>
      <c r="C92" s="210"/>
      <c r="D92" s="210"/>
      <c r="E92" s="210"/>
      <c r="F92" s="210"/>
      <c r="G92" s="210"/>
      <c r="H92" s="210"/>
      <c r="I92" s="210"/>
      <c r="J92" s="210"/>
    </row>
    <row r="93" spans="2:10" ht="12.75">
      <c r="B93" s="210"/>
      <c r="C93" s="210"/>
      <c r="D93" s="210"/>
      <c r="E93" s="210"/>
      <c r="F93" s="210"/>
      <c r="G93" s="210"/>
      <c r="H93" s="210"/>
      <c r="I93" s="210"/>
      <c r="J93" s="210"/>
    </row>
    <row r="94" spans="2:10" ht="12.75">
      <c r="B94" s="210"/>
      <c r="C94" s="210"/>
      <c r="D94" s="210"/>
      <c r="E94" s="210"/>
      <c r="F94" s="210"/>
      <c r="G94" s="210"/>
      <c r="H94" s="210"/>
      <c r="I94" s="210"/>
      <c r="J94" s="210"/>
    </row>
    <row r="95" spans="2:10" ht="12.75">
      <c r="B95" s="210"/>
      <c r="C95" s="210"/>
      <c r="D95" s="210"/>
      <c r="E95" s="210"/>
      <c r="F95" s="210"/>
      <c r="G95" s="210"/>
      <c r="H95" s="210"/>
      <c r="I95" s="210"/>
      <c r="J95" s="210"/>
    </row>
    <row r="96" spans="2:10" ht="12.75">
      <c r="B96" s="210"/>
      <c r="C96" s="210"/>
      <c r="D96" s="210"/>
      <c r="E96" s="210"/>
      <c r="F96" s="210"/>
      <c r="G96" s="210"/>
      <c r="H96" s="210"/>
      <c r="I96" s="210"/>
      <c r="J96" s="210"/>
    </row>
    <row r="97" spans="2:10" ht="12.75">
      <c r="B97" s="210"/>
      <c r="C97" s="210"/>
      <c r="D97" s="210"/>
      <c r="E97" s="210"/>
      <c r="F97" s="210"/>
      <c r="G97" s="210"/>
      <c r="H97" s="210"/>
      <c r="I97" s="210"/>
      <c r="J97" s="210"/>
    </row>
    <row r="98" spans="2:10" ht="12.75">
      <c r="B98" s="210"/>
      <c r="C98" s="210"/>
      <c r="D98" s="210"/>
      <c r="E98" s="210"/>
      <c r="F98" s="210"/>
      <c r="G98" s="210"/>
      <c r="H98" s="210"/>
      <c r="I98" s="210"/>
      <c r="J98" s="210"/>
    </row>
    <row r="99" spans="2:10" ht="12.75">
      <c r="B99" s="210"/>
      <c r="C99" s="210"/>
      <c r="D99" s="210"/>
      <c r="E99" s="210"/>
      <c r="F99" s="210"/>
      <c r="G99" s="210"/>
      <c r="H99" s="210"/>
      <c r="I99" s="210"/>
      <c r="J99" s="210"/>
    </row>
    <row r="100" spans="2:10" ht="12.75">
      <c r="B100" s="210"/>
      <c r="C100" s="210"/>
      <c r="D100" s="210"/>
      <c r="E100" s="210"/>
      <c r="F100" s="210"/>
      <c r="G100" s="210"/>
      <c r="H100" s="210"/>
      <c r="I100" s="210"/>
      <c r="J100" s="210"/>
    </row>
    <row r="101" spans="2:10" ht="12.75">
      <c r="B101" s="210"/>
      <c r="C101" s="210"/>
      <c r="D101" s="210"/>
      <c r="E101" s="210"/>
      <c r="F101" s="210"/>
      <c r="G101" s="210"/>
      <c r="H101" s="210"/>
      <c r="I101" s="210"/>
      <c r="J101" s="210"/>
    </row>
    <row r="102" spans="2:10" ht="12.75">
      <c r="B102" s="210"/>
      <c r="C102" s="210"/>
      <c r="D102" s="210"/>
      <c r="E102" s="210"/>
      <c r="F102" s="210"/>
      <c r="G102" s="210"/>
      <c r="H102" s="210"/>
      <c r="I102" s="210"/>
      <c r="J102" s="210"/>
    </row>
    <row r="103" spans="2:10" ht="12.75">
      <c r="B103" s="210"/>
      <c r="C103" s="210"/>
      <c r="D103" s="210"/>
      <c r="E103" s="210"/>
      <c r="F103" s="210"/>
      <c r="G103" s="210"/>
      <c r="H103" s="210"/>
      <c r="I103" s="210"/>
      <c r="J103" s="210"/>
    </row>
    <row r="104" spans="2:10" ht="12.75">
      <c r="B104" s="210"/>
      <c r="C104" s="210"/>
      <c r="D104" s="210"/>
      <c r="E104" s="210"/>
      <c r="F104" s="210"/>
      <c r="G104" s="210"/>
      <c r="H104" s="210"/>
      <c r="I104" s="210"/>
      <c r="J104" s="210"/>
    </row>
    <row r="105" spans="2:10" ht="12.75">
      <c r="B105" s="210"/>
      <c r="C105" s="210"/>
      <c r="D105" s="210"/>
      <c r="E105" s="210"/>
      <c r="F105" s="210"/>
      <c r="G105" s="210"/>
      <c r="H105" s="210"/>
      <c r="I105" s="210"/>
      <c r="J105" s="210"/>
    </row>
    <row r="106" spans="2:10" ht="12.75">
      <c r="B106" s="210"/>
      <c r="C106" s="210"/>
      <c r="D106" s="210"/>
      <c r="E106" s="210"/>
      <c r="F106" s="210"/>
      <c r="G106" s="210"/>
      <c r="H106" s="210"/>
      <c r="I106" s="210"/>
      <c r="J106" s="210"/>
    </row>
    <row r="107" spans="2:10" ht="12.75">
      <c r="B107" s="210"/>
      <c r="C107" s="210"/>
      <c r="D107" s="210"/>
      <c r="E107" s="210"/>
      <c r="F107" s="210"/>
      <c r="G107" s="210"/>
      <c r="H107" s="210"/>
      <c r="I107" s="210"/>
      <c r="J107" s="210"/>
    </row>
    <row r="108" spans="2:10" ht="12.75">
      <c r="B108" s="210"/>
      <c r="C108" s="210"/>
      <c r="D108" s="210"/>
      <c r="E108" s="210"/>
      <c r="F108" s="210"/>
      <c r="G108" s="210"/>
      <c r="H108" s="210"/>
      <c r="I108" s="210"/>
      <c r="J108" s="210"/>
    </row>
    <row r="109" spans="2:10" ht="12.75">
      <c r="B109" s="210"/>
      <c r="C109" s="210"/>
      <c r="D109" s="210"/>
      <c r="E109" s="210"/>
      <c r="F109" s="210"/>
      <c r="G109" s="210"/>
      <c r="H109" s="210"/>
      <c r="I109" s="210"/>
      <c r="J109" s="210"/>
    </row>
    <row r="110" spans="2:10" ht="12.75">
      <c r="B110" s="210"/>
      <c r="C110" s="210"/>
      <c r="D110" s="210"/>
      <c r="E110" s="210"/>
      <c r="F110" s="210"/>
      <c r="G110" s="210"/>
      <c r="H110" s="210"/>
      <c r="I110" s="210"/>
      <c r="J110" s="210"/>
    </row>
    <row r="111" spans="2:10" ht="12.75">
      <c r="B111" s="210"/>
      <c r="C111" s="210"/>
      <c r="D111" s="210"/>
      <c r="E111" s="210"/>
      <c r="F111" s="210"/>
      <c r="G111" s="210"/>
      <c r="H111" s="210"/>
      <c r="I111" s="210"/>
      <c r="J111" s="210"/>
    </row>
    <row r="112" spans="2:10" ht="12.75">
      <c r="B112" s="210"/>
      <c r="C112" s="210"/>
      <c r="D112" s="210"/>
      <c r="E112" s="210"/>
      <c r="F112" s="210"/>
      <c r="G112" s="210"/>
      <c r="H112" s="210"/>
      <c r="I112" s="210"/>
      <c r="J112" s="210"/>
    </row>
    <row r="113" spans="2:10" ht="12.75">
      <c r="B113" s="210"/>
      <c r="C113" s="210"/>
      <c r="D113" s="210"/>
      <c r="E113" s="210"/>
      <c r="F113" s="210"/>
      <c r="G113" s="210"/>
      <c r="H113" s="210"/>
      <c r="I113" s="210"/>
      <c r="J113" s="210"/>
    </row>
    <row r="114" spans="2:10" ht="12.75">
      <c r="B114" s="210"/>
      <c r="C114" s="210"/>
      <c r="D114" s="210"/>
      <c r="E114" s="210"/>
      <c r="F114" s="210"/>
      <c r="G114" s="210"/>
      <c r="H114" s="210"/>
      <c r="I114" s="210"/>
      <c r="J114" s="210"/>
    </row>
    <row r="115" spans="2:10" ht="12.75">
      <c r="B115" s="210"/>
      <c r="C115" s="210"/>
      <c r="D115" s="210"/>
      <c r="E115" s="210"/>
      <c r="F115" s="210"/>
      <c r="G115" s="210"/>
      <c r="H115" s="210"/>
      <c r="I115" s="210"/>
      <c r="J115" s="210"/>
    </row>
    <row r="116" spans="2:10" ht="12.75">
      <c r="B116" s="210"/>
      <c r="C116" s="210"/>
      <c r="D116" s="210"/>
      <c r="E116" s="210"/>
      <c r="F116" s="210"/>
      <c r="G116" s="210"/>
      <c r="H116" s="210"/>
      <c r="I116" s="210"/>
      <c r="J116" s="210"/>
    </row>
    <row r="117" spans="2:10" ht="12.75">
      <c r="B117" s="210"/>
      <c r="C117" s="210"/>
      <c r="D117" s="210"/>
      <c r="E117" s="210"/>
      <c r="F117" s="210"/>
      <c r="G117" s="210"/>
      <c r="H117" s="210"/>
      <c r="I117" s="210"/>
      <c r="J117" s="210"/>
    </row>
    <row r="118" spans="2:10" ht="12.75">
      <c r="B118" s="210"/>
      <c r="C118" s="210"/>
      <c r="D118" s="210"/>
      <c r="E118" s="210"/>
      <c r="F118" s="210"/>
      <c r="G118" s="210"/>
      <c r="H118" s="210"/>
      <c r="I118" s="210"/>
      <c r="J118" s="210"/>
    </row>
    <row r="119" spans="2:10" ht="12.75">
      <c r="B119" s="210"/>
      <c r="C119" s="210"/>
      <c r="D119" s="210"/>
      <c r="E119" s="210"/>
      <c r="F119" s="210"/>
      <c r="G119" s="210"/>
      <c r="H119" s="210"/>
      <c r="I119" s="210"/>
      <c r="J119" s="210"/>
    </row>
    <row r="120" spans="2:10" ht="12.75">
      <c r="B120" s="210"/>
      <c r="C120" s="210"/>
      <c r="D120" s="210"/>
      <c r="E120" s="210"/>
      <c r="F120" s="210"/>
      <c r="G120" s="210"/>
      <c r="H120" s="210"/>
      <c r="I120" s="210"/>
      <c r="J120" s="210"/>
    </row>
    <row r="121" spans="2:10" ht="12.75">
      <c r="B121" s="210"/>
      <c r="C121" s="210"/>
      <c r="D121" s="210"/>
      <c r="E121" s="210"/>
      <c r="F121" s="210"/>
      <c r="G121" s="210"/>
      <c r="H121" s="210"/>
      <c r="I121" s="210"/>
      <c r="J121" s="210"/>
    </row>
    <row r="122" spans="2:10" ht="12.75">
      <c r="B122" s="210"/>
      <c r="C122" s="210"/>
      <c r="D122" s="210"/>
      <c r="E122" s="210"/>
      <c r="F122" s="210"/>
      <c r="G122" s="210"/>
      <c r="H122" s="210"/>
      <c r="I122" s="210"/>
      <c r="J122" s="210"/>
    </row>
    <row r="123" spans="2:10" ht="12.75">
      <c r="B123" s="210"/>
      <c r="C123" s="210"/>
      <c r="D123" s="210"/>
      <c r="E123" s="210"/>
      <c r="F123" s="210"/>
      <c r="G123" s="210"/>
      <c r="H123" s="210"/>
      <c r="I123" s="210"/>
      <c r="J123" s="210"/>
    </row>
    <row r="124" spans="2:10" ht="12.75">
      <c r="B124" s="210"/>
      <c r="C124" s="210"/>
      <c r="D124" s="210"/>
      <c r="E124" s="210"/>
      <c r="F124" s="210"/>
      <c r="G124" s="210"/>
      <c r="H124" s="210"/>
      <c r="I124" s="210"/>
      <c r="J124" s="210"/>
    </row>
    <row r="125" spans="2:10" ht="12.75">
      <c r="B125" s="210"/>
      <c r="C125" s="210"/>
      <c r="D125" s="210"/>
      <c r="E125" s="210"/>
      <c r="F125" s="210"/>
      <c r="G125" s="210"/>
      <c r="H125" s="210"/>
      <c r="I125" s="210"/>
      <c r="J125" s="210"/>
    </row>
    <row r="126" spans="2:10" ht="12.75">
      <c r="B126" s="210"/>
      <c r="C126" s="210"/>
      <c r="D126" s="210"/>
      <c r="E126" s="210"/>
      <c r="F126" s="210"/>
      <c r="G126" s="210"/>
      <c r="H126" s="210"/>
      <c r="I126" s="210"/>
      <c r="J126" s="210"/>
    </row>
    <row r="127" spans="2:10" ht="12.75">
      <c r="B127" s="210"/>
      <c r="C127" s="210"/>
      <c r="D127" s="210"/>
      <c r="E127" s="210"/>
      <c r="F127" s="210"/>
      <c r="G127" s="210"/>
      <c r="H127" s="210"/>
      <c r="I127" s="210"/>
      <c r="J127" s="210"/>
    </row>
    <row r="128" spans="2:10" ht="12.75">
      <c r="B128" s="210"/>
      <c r="C128" s="210"/>
      <c r="D128" s="210"/>
      <c r="E128" s="210"/>
      <c r="F128" s="210"/>
      <c r="G128" s="210"/>
      <c r="H128" s="210"/>
      <c r="I128" s="210"/>
      <c r="J128" s="210"/>
    </row>
    <row r="129" spans="2:10" ht="12.75">
      <c r="B129" s="210"/>
      <c r="C129" s="210"/>
      <c r="D129" s="210"/>
      <c r="E129" s="210"/>
      <c r="F129" s="210"/>
      <c r="G129" s="210"/>
      <c r="H129" s="210"/>
      <c r="I129" s="210"/>
      <c r="J129" s="210"/>
    </row>
    <row r="130" spans="2:10" ht="12.75">
      <c r="B130" s="210"/>
      <c r="C130" s="210"/>
      <c r="D130" s="210"/>
      <c r="E130" s="210"/>
      <c r="F130" s="210"/>
      <c r="G130" s="210"/>
      <c r="H130" s="210"/>
      <c r="I130" s="210"/>
      <c r="J130" s="210"/>
    </row>
    <row r="131" spans="2:10" ht="12.75">
      <c r="B131" s="210"/>
      <c r="C131" s="210"/>
      <c r="D131" s="210"/>
      <c r="E131" s="210"/>
      <c r="F131" s="210"/>
      <c r="G131" s="210"/>
      <c r="H131" s="210"/>
      <c r="I131" s="210"/>
      <c r="J131" s="210"/>
    </row>
    <row r="132" spans="2:10" ht="12.75">
      <c r="B132" s="210"/>
      <c r="C132" s="210"/>
      <c r="D132" s="210"/>
      <c r="E132" s="210"/>
      <c r="F132" s="210"/>
      <c r="G132" s="210"/>
      <c r="H132" s="210"/>
      <c r="I132" s="210"/>
      <c r="J132" s="210"/>
    </row>
    <row r="133" spans="2:10" ht="12.75">
      <c r="B133" s="210"/>
      <c r="C133" s="210"/>
      <c r="D133" s="210"/>
      <c r="E133" s="210"/>
      <c r="F133" s="210"/>
      <c r="G133" s="210"/>
      <c r="H133" s="210"/>
      <c r="I133" s="210"/>
      <c r="J133" s="210"/>
    </row>
    <row r="134" spans="2:10" ht="12.75">
      <c r="B134" s="210"/>
      <c r="C134" s="210"/>
      <c r="D134" s="210"/>
      <c r="E134" s="210"/>
      <c r="F134" s="210"/>
      <c r="G134" s="210"/>
      <c r="H134" s="210"/>
      <c r="I134" s="210"/>
      <c r="J134" s="210"/>
    </row>
    <row r="135" spans="2:10" ht="12.75">
      <c r="B135" s="210"/>
      <c r="C135" s="210"/>
      <c r="D135" s="210"/>
      <c r="E135" s="210"/>
      <c r="F135" s="210"/>
      <c r="G135" s="210"/>
      <c r="H135" s="210"/>
      <c r="I135" s="210"/>
      <c r="J135" s="210"/>
    </row>
    <row r="136" spans="2:10" ht="12.75">
      <c r="B136" s="210"/>
      <c r="C136" s="210"/>
      <c r="D136" s="210"/>
      <c r="E136" s="210"/>
      <c r="F136" s="210"/>
      <c r="G136" s="210"/>
      <c r="H136" s="210"/>
      <c r="I136" s="210"/>
      <c r="J136" s="210"/>
    </row>
    <row r="137" spans="2:10" ht="12.75">
      <c r="B137" s="210"/>
      <c r="C137" s="210"/>
      <c r="D137" s="210"/>
      <c r="E137" s="210"/>
      <c r="F137" s="210"/>
      <c r="G137" s="210"/>
      <c r="H137" s="210"/>
      <c r="I137" s="210"/>
      <c r="J137" s="210"/>
    </row>
    <row r="138" spans="2:10" ht="12.75">
      <c r="B138" s="210"/>
      <c r="C138" s="210"/>
      <c r="D138" s="210"/>
      <c r="E138" s="210"/>
      <c r="F138" s="210"/>
      <c r="G138" s="210"/>
      <c r="H138" s="210"/>
      <c r="I138" s="210"/>
      <c r="J138" s="210"/>
    </row>
    <row r="139" spans="2:10" ht="12.75">
      <c r="B139" s="210"/>
      <c r="C139" s="210"/>
      <c r="D139" s="210"/>
      <c r="E139" s="210"/>
      <c r="F139" s="210"/>
      <c r="G139" s="210"/>
      <c r="H139" s="210"/>
      <c r="I139" s="210"/>
      <c r="J139" s="210"/>
    </row>
    <row r="140" spans="2:10" ht="12.75">
      <c r="B140" s="210"/>
      <c r="C140" s="210"/>
      <c r="D140" s="210"/>
      <c r="E140" s="210"/>
      <c r="F140" s="210"/>
      <c r="G140" s="210"/>
      <c r="H140" s="210"/>
      <c r="I140" s="210"/>
      <c r="J140" s="210"/>
    </row>
    <row r="141" spans="2:10" ht="12.75">
      <c r="B141" s="210"/>
      <c r="C141" s="210"/>
      <c r="D141" s="210"/>
      <c r="E141" s="210"/>
      <c r="F141" s="210"/>
      <c r="G141" s="210"/>
      <c r="H141" s="210"/>
      <c r="I141" s="210"/>
      <c r="J141" s="210"/>
    </row>
    <row r="142" spans="2:10" ht="12.75">
      <c r="B142" s="210"/>
      <c r="C142" s="210"/>
      <c r="D142" s="210"/>
      <c r="E142" s="210"/>
      <c r="F142" s="210"/>
      <c r="G142" s="210"/>
      <c r="H142" s="210"/>
      <c r="I142" s="210"/>
      <c r="J142" s="210"/>
    </row>
    <row r="143" spans="2:10" ht="12.75">
      <c r="B143" s="210"/>
      <c r="C143" s="210"/>
      <c r="D143" s="210"/>
      <c r="E143" s="210"/>
      <c r="F143" s="210"/>
      <c r="G143" s="210"/>
      <c r="H143" s="210"/>
      <c r="I143" s="210"/>
      <c r="J143" s="210"/>
    </row>
    <row r="144" spans="2:10" ht="12.75">
      <c r="B144" s="210"/>
      <c r="C144" s="210"/>
      <c r="D144" s="210"/>
      <c r="E144" s="210"/>
      <c r="F144" s="210"/>
      <c r="G144" s="210"/>
      <c r="H144" s="210"/>
      <c r="I144" s="210"/>
      <c r="J144" s="210"/>
    </row>
    <row r="145" spans="2:10" ht="12.75">
      <c r="B145" s="210"/>
      <c r="C145" s="210"/>
      <c r="D145" s="210"/>
      <c r="E145" s="210"/>
      <c r="F145" s="210"/>
      <c r="G145" s="210"/>
      <c r="H145" s="210"/>
      <c r="I145" s="210"/>
      <c r="J145" s="210"/>
    </row>
    <row r="146" spans="2:10" ht="12.75">
      <c r="B146" s="210"/>
      <c r="C146" s="210"/>
      <c r="D146" s="210"/>
      <c r="E146" s="210"/>
      <c r="F146" s="210"/>
      <c r="G146" s="210"/>
      <c r="H146" s="210"/>
      <c r="I146" s="210"/>
      <c r="J146" s="210"/>
    </row>
    <row r="147" spans="2:10" ht="12.75">
      <c r="B147" s="210"/>
      <c r="C147" s="210"/>
      <c r="D147" s="210"/>
      <c r="E147" s="210"/>
      <c r="F147" s="210"/>
      <c r="G147" s="210"/>
      <c r="H147" s="210"/>
      <c r="I147" s="210"/>
      <c r="J147" s="210"/>
    </row>
    <row r="148" spans="2:10" ht="12.75">
      <c r="B148" s="210"/>
      <c r="C148" s="210"/>
      <c r="D148" s="210"/>
      <c r="E148" s="210"/>
      <c r="F148" s="210"/>
      <c r="G148" s="210"/>
      <c r="H148" s="210"/>
      <c r="I148" s="210"/>
      <c r="J148" s="210"/>
    </row>
    <row r="149" spans="2:10" ht="12.75">
      <c r="B149" s="210"/>
      <c r="C149" s="210"/>
      <c r="D149" s="210"/>
      <c r="E149" s="210"/>
      <c r="F149" s="210"/>
      <c r="G149" s="210"/>
      <c r="H149" s="210"/>
      <c r="I149" s="210"/>
      <c r="J149" s="210"/>
    </row>
    <row r="150" spans="2:10" ht="12.75">
      <c r="B150" s="210"/>
      <c r="C150" s="210"/>
      <c r="D150" s="210"/>
      <c r="E150" s="210"/>
      <c r="F150" s="210"/>
      <c r="G150" s="210"/>
      <c r="H150" s="210"/>
      <c r="I150" s="210"/>
      <c r="J150" s="210"/>
    </row>
    <row r="151" spans="2:10" ht="12.75">
      <c r="B151" s="210"/>
      <c r="C151" s="210"/>
      <c r="D151" s="210"/>
      <c r="E151" s="210"/>
      <c r="F151" s="210"/>
      <c r="G151" s="210"/>
      <c r="H151" s="210"/>
      <c r="I151" s="210"/>
      <c r="J151" s="210"/>
    </row>
    <row r="152" spans="2:10" ht="12.75">
      <c r="B152" s="210"/>
      <c r="C152" s="210"/>
      <c r="D152" s="210"/>
      <c r="E152" s="210"/>
      <c r="F152" s="210"/>
      <c r="G152" s="210"/>
      <c r="H152" s="210"/>
      <c r="I152" s="210"/>
      <c r="J152" s="210"/>
    </row>
    <row r="153" spans="2:10" ht="12.75">
      <c r="B153" s="210"/>
      <c r="C153" s="210"/>
      <c r="D153" s="210"/>
      <c r="E153" s="210"/>
      <c r="F153" s="210"/>
      <c r="G153" s="210"/>
      <c r="H153" s="210"/>
      <c r="I153" s="210"/>
      <c r="J153" s="210"/>
    </row>
    <row r="154" spans="2:10" ht="12.75">
      <c r="B154" s="210"/>
      <c r="C154" s="210"/>
      <c r="D154" s="210"/>
      <c r="E154" s="210"/>
      <c r="F154" s="210"/>
      <c r="G154" s="210"/>
      <c r="H154" s="210"/>
      <c r="I154" s="210"/>
      <c r="J154" s="210"/>
    </row>
    <row r="155" spans="2:10" ht="12.75">
      <c r="B155" s="210"/>
      <c r="C155" s="210"/>
      <c r="D155" s="210"/>
      <c r="E155" s="210"/>
      <c r="F155" s="210"/>
      <c r="G155" s="210"/>
      <c r="H155" s="210"/>
      <c r="I155" s="210"/>
      <c r="J155" s="210"/>
    </row>
    <row r="156" spans="2:10" ht="12.75">
      <c r="B156" s="210"/>
      <c r="C156" s="210"/>
      <c r="D156" s="210"/>
      <c r="E156" s="210"/>
      <c r="F156" s="210"/>
      <c r="G156" s="210"/>
      <c r="H156" s="210"/>
      <c r="I156" s="210"/>
      <c r="J156" s="210"/>
    </row>
    <row r="157" spans="2:10" ht="12.75">
      <c r="B157" s="210"/>
      <c r="C157" s="210"/>
      <c r="D157" s="210"/>
      <c r="E157" s="210"/>
      <c r="F157" s="210"/>
      <c r="G157" s="210"/>
      <c r="H157" s="210"/>
      <c r="I157" s="210"/>
      <c r="J157" s="210"/>
    </row>
    <row r="158" spans="2:10" ht="12.75">
      <c r="B158" s="210"/>
      <c r="C158" s="210"/>
      <c r="D158" s="210"/>
      <c r="E158" s="210"/>
      <c r="F158" s="210"/>
      <c r="G158" s="210"/>
      <c r="H158" s="210"/>
      <c r="I158" s="210"/>
      <c r="J158" s="210"/>
    </row>
  </sheetData>
  <sheetProtection password="C6C8" sheet="1" selectLockedCells="1"/>
  <protectedRanges>
    <protectedRange sqref="C3:F13 C15:F17" name="Bereich1"/>
  </protectedRanges>
  <mergeCells count="17">
    <mergeCell ref="C16:E16"/>
    <mergeCell ref="C17:E17"/>
    <mergeCell ref="B1:L1"/>
    <mergeCell ref="C3:E3"/>
    <mergeCell ref="C4:E4"/>
    <mergeCell ref="C5:E5"/>
    <mergeCell ref="C6:E6"/>
    <mergeCell ref="C7:E7"/>
    <mergeCell ref="G6:K6"/>
    <mergeCell ref="G9:L14"/>
    <mergeCell ref="C14:E14"/>
    <mergeCell ref="C9:E9"/>
    <mergeCell ref="C10:E10"/>
    <mergeCell ref="C11:E11"/>
    <mergeCell ref="C8:E8"/>
    <mergeCell ref="C12:E12"/>
    <mergeCell ref="C13:E13"/>
  </mergeCells>
  <dataValidations count="3">
    <dataValidation type="list" allowBlank="1" showInputMessage="1" showErrorMessage="1" sqref="C15">
      <formula1>$C$49:$C$79</formula1>
    </dataValidation>
    <dataValidation type="list" allowBlank="1" showInputMessage="1" showErrorMessage="1" sqref="D15">
      <formula1>$D$49:$D$60</formula1>
    </dataValidation>
    <dataValidation type="list" allowBlank="1" showInputMessage="1" showErrorMessage="1" sqref="E15">
      <formula1>$E$49:$E$57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view="pageLayout" zoomScale="90" zoomScalePageLayoutView="90" workbookViewId="0" topLeftCell="A21">
      <selection activeCell="I51" sqref="I51"/>
    </sheetView>
  </sheetViews>
  <sheetFormatPr defaultColWidth="11.421875" defaultRowHeight="12.75"/>
  <cols>
    <col min="2" max="3" width="15.28125" style="0" bestFit="1" customWidth="1"/>
    <col min="9" max="9" width="13.140625" style="0" bestFit="1" customWidth="1"/>
    <col min="11" max="11" width="16.8515625" style="0" customWidth="1"/>
  </cols>
  <sheetData>
    <row r="1" spans="1:14" ht="18">
      <c r="A1" s="246" t="s">
        <v>30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</row>
    <row r="2" spans="1:14" ht="12.75">
      <c r="A2" s="249" t="s">
        <v>0</v>
      </c>
      <c r="B2" s="250"/>
      <c r="C2" s="250"/>
      <c r="D2" s="251"/>
      <c r="E2" s="280">
        <f>'Allgemeine Daten'!C3</f>
        <v>0</v>
      </c>
      <c r="F2" s="281"/>
      <c r="G2" s="281"/>
      <c r="H2" s="281"/>
      <c r="I2" s="281"/>
      <c r="J2" s="281"/>
      <c r="K2" s="281"/>
      <c r="L2" s="281"/>
      <c r="M2" s="281"/>
      <c r="N2" s="282"/>
    </row>
    <row r="3" spans="1:14" ht="12.75">
      <c r="A3" s="240" t="s">
        <v>1</v>
      </c>
      <c r="B3" s="255"/>
      <c r="C3" s="255"/>
      <c r="D3" s="256"/>
      <c r="E3" s="280" t="str">
        <f>'Allgemeine Daten'!C4</f>
        <v>Huber Mario</v>
      </c>
      <c r="F3" s="281"/>
      <c r="G3" s="281"/>
      <c r="H3" s="281"/>
      <c r="I3" s="281"/>
      <c r="J3" s="281"/>
      <c r="K3" s="281"/>
      <c r="L3" s="281"/>
      <c r="M3" s="281"/>
      <c r="N3" s="282"/>
    </row>
    <row r="4" spans="1:14" ht="12.75">
      <c r="A4" s="240" t="s">
        <v>2</v>
      </c>
      <c r="B4" s="255"/>
      <c r="C4" s="255"/>
      <c r="D4" s="256"/>
      <c r="E4" s="280" t="str">
        <f>'Allgemeine Daten'!C5</f>
        <v>Assistent der Geschäftsführung</v>
      </c>
      <c r="F4" s="281"/>
      <c r="G4" s="281"/>
      <c r="H4" s="281"/>
      <c r="I4" s="281"/>
      <c r="J4" s="281"/>
      <c r="K4" s="281"/>
      <c r="L4" s="281"/>
      <c r="M4" s="281"/>
      <c r="N4" s="282"/>
    </row>
    <row r="5" spans="1:14" ht="12.75">
      <c r="A5" s="240" t="s">
        <v>3</v>
      </c>
      <c r="B5" s="255"/>
      <c r="C5" s="255"/>
      <c r="D5" s="256"/>
      <c r="E5" s="280">
        <f>'Allgemeine Daten'!C6</f>
        <v>0</v>
      </c>
      <c r="F5" s="281"/>
      <c r="G5" s="281"/>
      <c r="H5" s="281"/>
      <c r="I5" s="281"/>
      <c r="J5" s="281"/>
      <c r="K5" s="281"/>
      <c r="L5" s="281"/>
      <c r="M5" s="281"/>
      <c r="N5" s="282"/>
    </row>
    <row r="6" spans="1:14" ht="12.75">
      <c r="A6" s="240" t="s">
        <v>4</v>
      </c>
      <c r="B6" s="255"/>
      <c r="C6" s="255"/>
      <c r="D6" s="256"/>
      <c r="E6" s="280" t="str">
        <f>'Allgemeine Daten'!C7</f>
        <v>xxx xxxxx </v>
      </c>
      <c r="F6" s="281"/>
      <c r="G6" s="281"/>
      <c r="H6" s="281"/>
      <c r="I6" s="281"/>
      <c r="J6" s="281"/>
      <c r="K6" s="281"/>
      <c r="L6" s="281"/>
      <c r="M6" s="281"/>
      <c r="N6" s="282"/>
    </row>
    <row r="7" spans="1:14" ht="12.75">
      <c r="A7" s="75" t="s">
        <v>21</v>
      </c>
      <c r="B7" s="76"/>
      <c r="C7" s="76"/>
      <c r="D7" s="77"/>
      <c r="E7" s="280">
        <f>'Allgemeine Daten'!C8</f>
        <v>5</v>
      </c>
      <c r="F7" s="281"/>
      <c r="G7" s="281"/>
      <c r="H7" s="281"/>
      <c r="I7" s="281"/>
      <c r="J7" s="281"/>
      <c r="K7" s="281"/>
      <c r="L7" s="281"/>
      <c r="M7" s="281"/>
      <c r="N7" s="282"/>
    </row>
    <row r="8" spans="1:14" ht="12.75">
      <c r="A8" s="240" t="s">
        <v>43</v>
      </c>
      <c r="B8" s="241"/>
      <c r="C8" s="241"/>
      <c r="D8" s="242"/>
      <c r="E8" s="167">
        <f>'Allgemeine Daten'!C15</f>
        <v>1</v>
      </c>
      <c r="F8" s="166" t="str">
        <f>'Allgemeine Daten'!D15</f>
        <v>Jänner</v>
      </c>
      <c r="G8" s="165">
        <f>'Allgemeine Daten'!E15</f>
        <v>2019</v>
      </c>
      <c r="H8" s="171"/>
      <c r="I8" s="171"/>
      <c r="J8" s="171"/>
      <c r="K8" s="171"/>
      <c r="L8" s="171"/>
      <c r="M8" s="171"/>
      <c r="N8" s="172"/>
    </row>
    <row r="9" spans="1:14" ht="12.75">
      <c r="A9" s="240" t="s">
        <v>5</v>
      </c>
      <c r="B9" s="255"/>
      <c r="C9" s="255"/>
      <c r="D9" s="256"/>
      <c r="E9" s="280">
        <f>'Allgemeine Daten'!C16</f>
        <v>0</v>
      </c>
      <c r="F9" s="281"/>
      <c r="G9" s="281"/>
      <c r="H9" s="281"/>
      <c r="I9" s="281"/>
      <c r="J9" s="281"/>
      <c r="K9" s="281"/>
      <c r="L9" s="281"/>
      <c r="M9" s="281"/>
      <c r="N9" s="282"/>
    </row>
    <row r="10" spans="1:14" ht="15">
      <c r="A10" s="257" t="s">
        <v>6</v>
      </c>
      <c r="B10" s="258"/>
      <c r="C10" s="258"/>
      <c r="D10" s="259"/>
      <c r="E10" s="264">
        <v>42247</v>
      </c>
      <c r="F10" s="265"/>
      <c r="G10" s="265"/>
      <c r="H10" s="265"/>
      <c r="I10" s="265"/>
      <c r="J10" s="265"/>
      <c r="K10" s="265"/>
      <c r="L10" s="265"/>
      <c r="M10" s="265"/>
      <c r="N10" s="266"/>
    </row>
    <row r="11" spans="1:14" ht="12.75">
      <c r="A11" s="260" t="s">
        <v>7</v>
      </c>
      <c r="B11" s="261"/>
      <c r="C11" s="261"/>
      <c r="D11" s="262"/>
      <c r="E11" s="283">
        <f>'Allgemeine Daten'!C17</f>
        <v>1.6041666666666667</v>
      </c>
      <c r="F11" s="281"/>
      <c r="G11" s="281"/>
      <c r="H11" s="281"/>
      <c r="I11" s="281"/>
      <c r="J11" s="281"/>
      <c r="K11" s="281"/>
      <c r="L11" s="281"/>
      <c r="M11" s="281"/>
      <c r="N11" s="282"/>
    </row>
    <row r="12" spans="1:14" ht="38.25">
      <c r="A12" s="18" t="s">
        <v>8</v>
      </c>
      <c r="B12" s="19" t="s">
        <v>9</v>
      </c>
      <c r="C12" s="20" t="s">
        <v>10</v>
      </c>
      <c r="D12" s="263" t="s">
        <v>11</v>
      </c>
      <c r="E12" s="263"/>
      <c r="F12" s="21" t="s">
        <v>12</v>
      </c>
      <c r="G12" s="20" t="s">
        <v>51</v>
      </c>
      <c r="H12" s="78" t="s">
        <v>50</v>
      </c>
      <c r="I12" s="78" t="s">
        <v>52</v>
      </c>
      <c r="J12" s="21" t="s">
        <v>55</v>
      </c>
      <c r="K12" s="71" t="s">
        <v>53</v>
      </c>
      <c r="L12" s="21" t="s">
        <v>13</v>
      </c>
      <c r="M12" s="21" t="s">
        <v>14</v>
      </c>
      <c r="N12" s="22" t="s">
        <v>15</v>
      </c>
    </row>
    <row r="13" spans="1:14" ht="26.25" thickBot="1">
      <c r="A13" s="23"/>
      <c r="B13" s="24"/>
      <c r="C13" s="25"/>
      <c r="D13" s="25" t="s">
        <v>16</v>
      </c>
      <c r="E13" s="25" t="s">
        <v>17</v>
      </c>
      <c r="F13" s="25"/>
      <c r="G13" s="25"/>
      <c r="H13" s="26"/>
      <c r="I13" s="26"/>
      <c r="J13" s="25"/>
      <c r="K13" s="185" t="s">
        <v>87</v>
      </c>
      <c r="L13" s="25"/>
      <c r="M13" s="25"/>
      <c r="N13" s="27"/>
    </row>
    <row r="14" spans="1:14" ht="18.75" thickBot="1">
      <c r="A14" s="8"/>
      <c r="B14" s="9">
        <f>C14</f>
        <v>42247</v>
      </c>
      <c r="C14" s="10">
        <f>E10</f>
        <v>42247</v>
      </c>
      <c r="D14" s="99">
        <v>0</v>
      </c>
      <c r="E14" s="99">
        <v>0</v>
      </c>
      <c r="F14" s="99">
        <v>0</v>
      </c>
      <c r="G14" s="12">
        <f>IF(OR(K14="U",K14="k",K14="S"),I14,E14-D14-F14)</f>
        <v>0</v>
      </c>
      <c r="H14" s="84">
        <f>SUM(G14:G14)</f>
        <v>0</v>
      </c>
      <c r="I14" s="84">
        <v>0</v>
      </c>
      <c r="J14" s="148">
        <f>H14-I14</f>
        <v>0</v>
      </c>
      <c r="K14" s="100"/>
      <c r="L14" s="46">
        <f>COUNTIF(Feiertage!$B$2:$B$16,C14)</f>
        <v>0</v>
      </c>
      <c r="M14" s="100"/>
      <c r="N14" s="104"/>
    </row>
    <row r="15" spans="1:14" ht="18">
      <c r="A15" s="8"/>
      <c r="B15" s="9">
        <f aca="true" t="shared" si="0" ref="B15:B43">C15</f>
        <v>42248</v>
      </c>
      <c r="C15" s="10">
        <f>C14+1</f>
        <v>42248</v>
      </c>
      <c r="D15" s="99"/>
      <c r="E15" s="99"/>
      <c r="F15" s="99"/>
      <c r="G15" s="12">
        <f aca="true" t="shared" si="1" ref="G15:G43">IF(OR(K15="U",K15="k",K15="S"),I15,E15-D15-F15)</f>
        <v>0</v>
      </c>
      <c r="H15" s="81"/>
      <c r="I15" s="214">
        <f>$E$11/$E$7</f>
        <v>0.32083333333333336</v>
      </c>
      <c r="J15" s="82"/>
      <c r="K15" s="100"/>
      <c r="L15" s="46">
        <f>COUNTIF(Feiertage!$B$2:$B$16,C15)</f>
        <v>0</v>
      </c>
      <c r="M15" s="100"/>
      <c r="N15" s="105"/>
    </row>
    <row r="16" spans="1:14" ht="18">
      <c r="A16" s="8"/>
      <c r="B16" s="9">
        <f t="shared" si="0"/>
        <v>42249</v>
      </c>
      <c r="C16" s="10">
        <f aca="true" t="shared" si="2" ref="C16:C43">C15+1</f>
        <v>42249</v>
      </c>
      <c r="D16" s="99"/>
      <c r="E16" s="99"/>
      <c r="F16" s="99"/>
      <c r="G16" s="12">
        <f t="shared" si="1"/>
        <v>0</v>
      </c>
      <c r="H16" s="12"/>
      <c r="I16" s="214">
        <f>$E$11/$E$7</f>
        <v>0.32083333333333336</v>
      </c>
      <c r="J16" s="13"/>
      <c r="K16" s="100"/>
      <c r="L16" s="46">
        <f>COUNTIF(Feiertage!$B$2:$B$16,C16)</f>
        <v>0</v>
      </c>
      <c r="M16" s="100"/>
      <c r="N16" s="105"/>
    </row>
    <row r="17" spans="1:14" ht="18">
      <c r="A17" s="8"/>
      <c r="B17" s="9">
        <f t="shared" si="0"/>
        <v>42250</v>
      </c>
      <c r="C17" s="10">
        <f t="shared" si="2"/>
        <v>42250</v>
      </c>
      <c r="D17" s="99"/>
      <c r="E17" s="99"/>
      <c r="F17" s="99"/>
      <c r="G17" s="12">
        <f t="shared" si="1"/>
        <v>0</v>
      </c>
      <c r="H17" s="45"/>
      <c r="I17" s="214">
        <f>$E$11/$E$7</f>
        <v>0.32083333333333336</v>
      </c>
      <c r="J17" s="83"/>
      <c r="K17" s="100"/>
      <c r="L17" s="46">
        <f>COUNTIF(Feiertage!$B$2:$B$16,C17)</f>
        <v>0</v>
      </c>
      <c r="M17" s="106"/>
      <c r="N17" s="107"/>
    </row>
    <row r="18" spans="1:14" ht="18">
      <c r="A18" s="8"/>
      <c r="B18" s="9">
        <f t="shared" si="0"/>
        <v>42251</v>
      </c>
      <c r="C18" s="10">
        <f t="shared" si="2"/>
        <v>42251</v>
      </c>
      <c r="D18" s="99"/>
      <c r="E18" s="99"/>
      <c r="F18" s="99"/>
      <c r="G18" s="12">
        <f t="shared" si="1"/>
        <v>0</v>
      </c>
      <c r="H18" s="12"/>
      <c r="I18" s="214">
        <f>$E$11/$E$7</f>
        <v>0.32083333333333336</v>
      </c>
      <c r="J18" s="13"/>
      <c r="K18" s="100"/>
      <c r="L18" s="46">
        <f>COUNTIF(Feiertage!$B$2:$B$16,C18)</f>
        <v>0</v>
      </c>
      <c r="M18" s="100"/>
      <c r="N18" s="104"/>
    </row>
    <row r="19" spans="1:14" ht="18">
      <c r="A19" s="28"/>
      <c r="B19" s="9">
        <f t="shared" si="0"/>
        <v>42252</v>
      </c>
      <c r="C19" s="10">
        <f t="shared" si="2"/>
        <v>42252</v>
      </c>
      <c r="D19" s="99"/>
      <c r="E19" s="99"/>
      <c r="F19" s="99"/>
      <c r="G19" s="12">
        <f t="shared" si="1"/>
        <v>0</v>
      </c>
      <c r="H19" s="12"/>
      <c r="I19" s="108">
        <f>$E$11/$E$7</f>
        <v>0.32083333333333336</v>
      </c>
      <c r="J19" s="13"/>
      <c r="K19" s="100"/>
      <c r="L19" s="46">
        <f>COUNTIF(Feiertage!$B$2:$B$16,C19)</f>
        <v>0</v>
      </c>
      <c r="M19" s="100"/>
      <c r="N19" s="104"/>
    </row>
    <row r="20" spans="1:14" ht="18.75" thickBot="1">
      <c r="A20" s="8"/>
      <c r="B20" s="9">
        <f t="shared" si="0"/>
        <v>42253</v>
      </c>
      <c r="C20" s="10">
        <f t="shared" si="2"/>
        <v>42253</v>
      </c>
      <c r="D20" s="99">
        <v>0</v>
      </c>
      <c r="E20" s="99">
        <v>0</v>
      </c>
      <c r="F20" s="99">
        <v>0</v>
      </c>
      <c r="G20" s="12">
        <f t="shared" si="1"/>
        <v>0</v>
      </c>
      <c r="H20" s="12"/>
      <c r="I20" s="96">
        <f>IF(OR(L21=1,'Allgemeine Daten'!C14=""),"",$E$11/$E$7)</f>
      </c>
      <c r="J20" s="13"/>
      <c r="K20" s="100"/>
      <c r="L20" s="46">
        <f>COUNTIF(Feiertage!$B$2:$B$16,C20)</f>
        <v>0</v>
      </c>
      <c r="M20" s="100"/>
      <c r="N20" s="104"/>
    </row>
    <row r="21" spans="1:14" ht="18.75" thickBot="1">
      <c r="A21" s="8"/>
      <c r="B21" s="9">
        <f t="shared" si="0"/>
        <v>42254</v>
      </c>
      <c r="C21" s="10">
        <f>C20+1</f>
        <v>42254</v>
      </c>
      <c r="D21" s="99">
        <v>0</v>
      </c>
      <c r="E21" s="99">
        <v>0</v>
      </c>
      <c r="F21" s="99">
        <v>0</v>
      </c>
      <c r="G21" s="12">
        <f t="shared" si="1"/>
        <v>0</v>
      </c>
      <c r="H21" s="84">
        <f>SUM(G15:G20)</f>
        <v>0</v>
      </c>
      <c r="I21" s="84">
        <f>SUM(I15:I20)</f>
        <v>1.6041666666666667</v>
      </c>
      <c r="J21" s="148">
        <f>H21-I21</f>
        <v>-1.6041666666666667</v>
      </c>
      <c r="K21" s="100"/>
      <c r="L21" s="46">
        <f>COUNTIF(Feiertage!$B$2:$B$16,C21)</f>
        <v>0</v>
      </c>
      <c r="M21" s="100"/>
      <c r="N21" s="104"/>
    </row>
    <row r="22" spans="1:14" ht="18">
      <c r="A22" s="8"/>
      <c r="B22" s="9">
        <f t="shared" si="0"/>
        <v>42255</v>
      </c>
      <c r="C22" s="10">
        <f t="shared" si="2"/>
        <v>42255</v>
      </c>
      <c r="D22" s="99"/>
      <c r="E22" s="99"/>
      <c r="F22" s="99"/>
      <c r="G22" s="12">
        <f t="shared" si="1"/>
        <v>0</v>
      </c>
      <c r="H22" s="44"/>
      <c r="I22" s="214">
        <f>$E$11/$E$7</f>
        <v>0.32083333333333336</v>
      </c>
      <c r="J22" s="82"/>
      <c r="K22" s="100"/>
      <c r="L22" s="46">
        <f>COUNTIF(Feiertage!$B$2:$B$16,C22)</f>
        <v>0</v>
      </c>
      <c r="M22" s="100"/>
      <c r="N22" s="104"/>
    </row>
    <row r="23" spans="1:14" ht="18">
      <c r="A23" s="8"/>
      <c r="B23" s="9">
        <f t="shared" si="0"/>
        <v>42256</v>
      </c>
      <c r="C23" s="10">
        <f t="shared" si="2"/>
        <v>42256</v>
      </c>
      <c r="D23" s="99"/>
      <c r="E23" s="99"/>
      <c r="F23" s="99"/>
      <c r="G23" s="12">
        <f t="shared" si="1"/>
        <v>0</v>
      </c>
      <c r="H23" s="12"/>
      <c r="I23" s="214">
        <f>$E$11/$E$7</f>
        <v>0.32083333333333336</v>
      </c>
      <c r="J23" s="13"/>
      <c r="K23" s="100"/>
      <c r="L23" s="46">
        <f>COUNTIF(Feiertage!$B$2:$B$16,C23)</f>
        <v>0</v>
      </c>
      <c r="M23" s="100"/>
      <c r="N23" s="104"/>
    </row>
    <row r="24" spans="1:14" ht="18">
      <c r="A24" s="8"/>
      <c r="B24" s="9">
        <f t="shared" si="0"/>
        <v>42257</v>
      </c>
      <c r="C24" s="10">
        <f t="shared" si="2"/>
        <v>42257</v>
      </c>
      <c r="D24" s="99"/>
      <c r="E24" s="99"/>
      <c r="F24" s="99"/>
      <c r="G24" s="12">
        <f t="shared" si="1"/>
        <v>0</v>
      </c>
      <c r="H24" s="83"/>
      <c r="I24" s="214">
        <f>$E$11/$E$7</f>
        <v>0.32083333333333336</v>
      </c>
      <c r="J24" s="83"/>
      <c r="K24" s="100"/>
      <c r="L24" s="46">
        <f>COUNTIF(Feiertage!$B$2:$B$16,C24)</f>
        <v>0</v>
      </c>
      <c r="M24" s="100"/>
      <c r="N24" s="104"/>
    </row>
    <row r="25" spans="1:14" ht="18">
      <c r="A25" s="8"/>
      <c r="B25" s="9">
        <f t="shared" si="0"/>
        <v>42258</v>
      </c>
      <c r="C25" s="10">
        <f t="shared" si="2"/>
        <v>42258</v>
      </c>
      <c r="D25" s="99"/>
      <c r="E25" s="99"/>
      <c r="F25" s="99"/>
      <c r="G25" s="12">
        <f t="shared" si="1"/>
        <v>0</v>
      </c>
      <c r="H25" s="12"/>
      <c r="I25" s="214">
        <f>$E$11/$E$7</f>
        <v>0.32083333333333336</v>
      </c>
      <c r="J25" s="13"/>
      <c r="K25" s="100"/>
      <c r="L25" s="46">
        <f>COUNTIF(Feiertage!$B$2:$B$16,C25)</f>
        <v>0</v>
      </c>
      <c r="M25" s="100"/>
      <c r="N25" s="104"/>
    </row>
    <row r="26" spans="1:14" ht="18">
      <c r="A26" s="8"/>
      <c r="B26" s="9">
        <f t="shared" si="0"/>
        <v>42259</v>
      </c>
      <c r="C26" s="10">
        <f t="shared" si="2"/>
        <v>42259</v>
      </c>
      <c r="D26" s="99"/>
      <c r="E26" s="99"/>
      <c r="F26" s="99"/>
      <c r="G26" s="12">
        <f t="shared" si="1"/>
        <v>0</v>
      </c>
      <c r="H26" s="12"/>
      <c r="I26" s="108">
        <f>$E$11/$E$7</f>
        <v>0.32083333333333336</v>
      </c>
      <c r="J26" s="13"/>
      <c r="K26" s="100"/>
      <c r="L26" s="46">
        <f>COUNTIF(Feiertage!$B$2:$B$16,C26)</f>
        <v>0</v>
      </c>
      <c r="M26" s="100"/>
      <c r="N26" s="104"/>
    </row>
    <row r="27" spans="1:14" ht="18.75" thickBot="1">
      <c r="A27" s="8"/>
      <c r="B27" s="9">
        <f t="shared" si="0"/>
        <v>42260</v>
      </c>
      <c r="C27" s="10">
        <f t="shared" si="2"/>
        <v>42260</v>
      </c>
      <c r="D27" s="99">
        <v>0</v>
      </c>
      <c r="E27" s="99">
        <v>0</v>
      </c>
      <c r="F27" s="99">
        <v>0</v>
      </c>
      <c r="G27" s="12">
        <f t="shared" si="1"/>
        <v>0</v>
      </c>
      <c r="H27" s="12"/>
      <c r="I27" s="96">
        <f>IF(OR(L28=1,'Allgemeine Daten'!C14=""),"",$E$11/$E$7)</f>
      </c>
      <c r="J27" s="13"/>
      <c r="K27" s="100"/>
      <c r="L27" s="46">
        <f>COUNTIF(Feiertage!$B$2:$B$16,C27)</f>
        <v>0</v>
      </c>
      <c r="M27" s="100"/>
      <c r="N27" s="104"/>
    </row>
    <row r="28" spans="1:14" ht="18.75" thickBot="1">
      <c r="A28" s="8"/>
      <c r="B28" s="9">
        <f t="shared" si="0"/>
        <v>42261</v>
      </c>
      <c r="C28" s="10">
        <f>C27+1</f>
        <v>42261</v>
      </c>
      <c r="D28" s="99">
        <v>0</v>
      </c>
      <c r="E28" s="99">
        <v>0</v>
      </c>
      <c r="F28" s="99">
        <v>0</v>
      </c>
      <c r="G28" s="12">
        <f t="shared" si="1"/>
        <v>0</v>
      </c>
      <c r="H28" s="84">
        <f>SUM(G22:G27)</f>
        <v>0</v>
      </c>
      <c r="I28" s="84">
        <f>SUM(I22:I27)</f>
        <v>1.6041666666666667</v>
      </c>
      <c r="J28" s="148">
        <f>H28-I28</f>
        <v>-1.6041666666666667</v>
      </c>
      <c r="K28" s="100"/>
      <c r="L28" s="46">
        <f>COUNTIF(Feiertage!$B$2:$B$16,C28)</f>
        <v>0</v>
      </c>
      <c r="M28" s="100"/>
      <c r="N28" s="104"/>
    </row>
    <row r="29" spans="1:14" ht="18">
      <c r="A29" s="8"/>
      <c r="B29" s="9">
        <f t="shared" si="0"/>
        <v>42262</v>
      </c>
      <c r="C29" s="10">
        <f t="shared" si="2"/>
        <v>42262</v>
      </c>
      <c r="D29" s="99"/>
      <c r="E29" s="99"/>
      <c r="F29" s="99"/>
      <c r="G29" s="12">
        <f t="shared" si="1"/>
        <v>0</v>
      </c>
      <c r="H29" s="44"/>
      <c r="I29" s="214">
        <f>$E$11/$E$7</f>
        <v>0.32083333333333336</v>
      </c>
      <c r="J29" s="82"/>
      <c r="K29" s="100"/>
      <c r="L29" s="46">
        <f>COUNTIF(Feiertage!$B$2:$B$16,C29)</f>
        <v>0</v>
      </c>
      <c r="M29" s="100"/>
      <c r="N29" s="104"/>
    </row>
    <row r="30" spans="1:14" ht="18">
      <c r="A30" s="8"/>
      <c r="B30" s="9">
        <f t="shared" si="0"/>
        <v>42263</v>
      </c>
      <c r="C30" s="10">
        <f t="shared" si="2"/>
        <v>42263</v>
      </c>
      <c r="D30" s="99"/>
      <c r="E30" s="99"/>
      <c r="F30" s="99"/>
      <c r="G30" s="12">
        <f t="shared" si="1"/>
        <v>0</v>
      </c>
      <c r="H30" s="12"/>
      <c r="I30" s="214">
        <f>$E$11/$E$7</f>
        <v>0.32083333333333336</v>
      </c>
      <c r="J30" s="13"/>
      <c r="K30" s="100"/>
      <c r="L30" s="46">
        <f>COUNTIF(Feiertage!$B$2:$B$16,C30)</f>
        <v>0</v>
      </c>
      <c r="M30" s="108"/>
      <c r="N30" s="104"/>
    </row>
    <row r="31" spans="1:14" ht="18">
      <c r="A31" s="8"/>
      <c r="B31" s="9">
        <f t="shared" si="0"/>
        <v>42264</v>
      </c>
      <c r="C31" s="10">
        <f t="shared" si="2"/>
        <v>42264</v>
      </c>
      <c r="D31" s="99"/>
      <c r="E31" s="99"/>
      <c r="F31" s="99"/>
      <c r="G31" s="12">
        <f t="shared" si="1"/>
        <v>0</v>
      </c>
      <c r="H31" s="83"/>
      <c r="I31" s="214">
        <f>$E$11/$E$7</f>
        <v>0.32083333333333336</v>
      </c>
      <c r="J31" s="83"/>
      <c r="K31" s="100"/>
      <c r="L31" s="46">
        <f>COUNTIF(Feiertage!$B$2:$B$16,C31)</f>
        <v>0</v>
      </c>
      <c r="M31" s="100"/>
      <c r="N31" s="104"/>
    </row>
    <row r="32" spans="1:14" ht="18">
      <c r="A32" s="8"/>
      <c r="B32" s="9">
        <f t="shared" si="0"/>
        <v>42265</v>
      </c>
      <c r="C32" s="10">
        <f t="shared" si="2"/>
        <v>42265</v>
      </c>
      <c r="D32" s="99"/>
      <c r="E32" s="99"/>
      <c r="F32" s="99"/>
      <c r="G32" s="12">
        <f t="shared" si="1"/>
        <v>0</v>
      </c>
      <c r="H32" s="13"/>
      <c r="I32" s="214">
        <f>$E$11/$E$7</f>
        <v>0.32083333333333336</v>
      </c>
      <c r="J32" s="13"/>
      <c r="K32" s="100"/>
      <c r="L32" s="46">
        <f>COUNTIF(Feiertage!$B$2:$B$16,C32)</f>
        <v>0</v>
      </c>
      <c r="M32" s="100"/>
      <c r="N32" s="104"/>
    </row>
    <row r="33" spans="1:14" ht="18">
      <c r="A33" s="8"/>
      <c r="B33" s="9">
        <f t="shared" si="0"/>
        <v>42266</v>
      </c>
      <c r="C33" s="10">
        <f t="shared" si="2"/>
        <v>42266</v>
      </c>
      <c r="D33" s="99"/>
      <c r="E33" s="99"/>
      <c r="F33" s="99"/>
      <c r="G33" s="12">
        <f t="shared" si="1"/>
        <v>0</v>
      </c>
      <c r="H33" s="12"/>
      <c r="I33" s="108">
        <f>$E$11/$E$7</f>
        <v>0.32083333333333336</v>
      </c>
      <c r="J33" s="13"/>
      <c r="K33" s="100"/>
      <c r="L33" s="46">
        <f>COUNTIF(Feiertage!$B$2:$B$16,C33)</f>
        <v>0</v>
      </c>
      <c r="M33" s="100"/>
      <c r="N33" s="104"/>
    </row>
    <row r="34" spans="1:14" ht="18.75" thickBot="1">
      <c r="A34" s="8"/>
      <c r="B34" s="9">
        <f t="shared" si="0"/>
        <v>42267</v>
      </c>
      <c r="C34" s="10">
        <f t="shared" si="2"/>
        <v>42267</v>
      </c>
      <c r="D34" s="99">
        <v>0</v>
      </c>
      <c r="E34" s="99">
        <v>0</v>
      </c>
      <c r="F34" s="99">
        <v>0</v>
      </c>
      <c r="G34" s="12">
        <f t="shared" si="1"/>
        <v>0</v>
      </c>
      <c r="H34" s="12"/>
      <c r="I34" s="96">
        <f>IF(OR(L35=1,'Allgemeine Daten'!C14=""),"",$E$11/$E$7)</f>
      </c>
      <c r="J34" s="13"/>
      <c r="K34" s="100"/>
      <c r="L34" s="46">
        <f>COUNTIF(Feiertage!$B$2:$B$16,C34)</f>
        <v>0</v>
      </c>
      <c r="M34" s="100"/>
      <c r="N34" s="104"/>
    </row>
    <row r="35" spans="1:14" ht="18.75" thickBot="1">
      <c r="A35" s="8"/>
      <c r="B35" s="9">
        <f t="shared" si="0"/>
        <v>42268</v>
      </c>
      <c r="C35" s="10">
        <f>C34+1</f>
        <v>42268</v>
      </c>
      <c r="D35" s="99">
        <v>0</v>
      </c>
      <c r="E35" s="99">
        <v>0</v>
      </c>
      <c r="F35" s="99">
        <v>0</v>
      </c>
      <c r="G35" s="12">
        <f t="shared" si="1"/>
        <v>0</v>
      </c>
      <c r="H35" s="84">
        <f>SUM(G29:G34)</f>
        <v>0</v>
      </c>
      <c r="I35" s="84">
        <f>SUM(I29:I34)</f>
        <v>1.6041666666666667</v>
      </c>
      <c r="J35" s="148">
        <f>H35-I35</f>
        <v>-1.6041666666666667</v>
      </c>
      <c r="K35" s="100"/>
      <c r="L35" s="46">
        <f>COUNTIF(Feiertage!$B$2:$B$16,C35)</f>
        <v>0</v>
      </c>
      <c r="M35" s="100"/>
      <c r="N35" s="104"/>
    </row>
    <row r="36" spans="1:14" ht="18">
      <c r="A36" s="8"/>
      <c r="B36" s="9">
        <f t="shared" si="0"/>
        <v>42269</v>
      </c>
      <c r="C36" s="10">
        <f t="shared" si="2"/>
        <v>42269</v>
      </c>
      <c r="D36" s="99"/>
      <c r="E36" s="99"/>
      <c r="F36" s="99"/>
      <c r="G36" s="12">
        <f t="shared" si="1"/>
        <v>0</v>
      </c>
      <c r="H36" s="44"/>
      <c r="I36" s="214">
        <f>$E$11/$E$7</f>
        <v>0.32083333333333336</v>
      </c>
      <c r="J36" s="82"/>
      <c r="K36" s="100"/>
      <c r="L36" s="46">
        <f>COUNTIF(Feiertage!$B$2:$B$16,C36)</f>
        <v>0</v>
      </c>
      <c r="M36" s="100"/>
      <c r="N36" s="104"/>
    </row>
    <row r="37" spans="1:14" ht="18">
      <c r="A37" s="8"/>
      <c r="B37" s="9">
        <f t="shared" si="0"/>
        <v>42270</v>
      </c>
      <c r="C37" s="10">
        <f t="shared" si="2"/>
        <v>42270</v>
      </c>
      <c r="D37" s="99"/>
      <c r="E37" s="99"/>
      <c r="F37" s="99"/>
      <c r="G37" s="12">
        <f t="shared" si="1"/>
        <v>0</v>
      </c>
      <c r="H37" s="12"/>
      <c r="I37" s="214">
        <f>$E$11/$E$7</f>
        <v>0.32083333333333336</v>
      </c>
      <c r="J37" s="13"/>
      <c r="K37" s="100"/>
      <c r="L37" s="46">
        <f>COUNTIF(Feiertage!$B$2:$B$16,C37)</f>
        <v>0</v>
      </c>
      <c r="M37" s="100"/>
      <c r="N37" s="104"/>
    </row>
    <row r="38" spans="1:14" ht="18">
      <c r="A38" s="8"/>
      <c r="B38" s="9">
        <f t="shared" si="0"/>
        <v>42271</v>
      </c>
      <c r="C38" s="10">
        <f t="shared" si="2"/>
        <v>42271</v>
      </c>
      <c r="D38" s="99"/>
      <c r="E38" s="99"/>
      <c r="F38" s="99"/>
      <c r="G38" s="12">
        <f t="shared" si="1"/>
        <v>0</v>
      </c>
      <c r="H38" s="45"/>
      <c r="I38" s="214">
        <f>$E$11/$E$7</f>
        <v>0.32083333333333336</v>
      </c>
      <c r="J38" s="83"/>
      <c r="K38" s="100"/>
      <c r="L38" s="46">
        <f>COUNTIF(Feiertage!$B$2:$B$16,C38)</f>
        <v>0</v>
      </c>
      <c r="M38" s="100"/>
      <c r="N38" s="104"/>
    </row>
    <row r="39" spans="1:14" ht="18">
      <c r="A39" s="8"/>
      <c r="B39" s="9">
        <f t="shared" si="0"/>
        <v>42272</v>
      </c>
      <c r="C39" s="10">
        <f t="shared" si="2"/>
        <v>42272</v>
      </c>
      <c r="D39" s="99"/>
      <c r="E39" s="99"/>
      <c r="F39" s="99"/>
      <c r="G39" s="12">
        <f t="shared" si="1"/>
        <v>0</v>
      </c>
      <c r="H39" s="12"/>
      <c r="I39" s="214">
        <f>$E$11/$E$7</f>
        <v>0.32083333333333336</v>
      </c>
      <c r="J39" s="13"/>
      <c r="K39" s="100"/>
      <c r="L39" s="46">
        <f>COUNTIF(Feiertage!$B$2:$B$16,C39)</f>
        <v>0</v>
      </c>
      <c r="M39" s="100"/>
      <c r="N39" s="104"/>
    </row>
    <row r="40" spans="1:14" ht="18">
      <c r="A40" s="8"/>
      <c r="B40" s="9">
        <f t="shared" si="0"/>
        <v>42273</v>
      </c>
      <c r="C40" s="10">
        <f t="shared" si="2"/>
        <v>42273</v>
      </c>
      <c r="D40" s="99"/>
      <c r="E40" s="99"/>
      <c r="F40" s="99"/>
      <c r="G40" s="12">
        <f t="shared" si="1"/>
        <v>0</v>
      </c>
      <c r="H40" s="12"/>
      <c r="I40" s="108">
        <f>$E$11/$E$7</f>
        <v>0.32083333333333336</v>
      </c>
      <c r="J40" s="13"/>
      <c r="K40" s="100"/>
      <c r="L40" s="46">
        <f>COUNTIF(Feiertage!$B$2:$B$16,C40)</f>
        <v>0</v>
      </c>
      <c r="M40" s="100"/>
      <c r="N40" s="104"/>
    </row>
    <row r="41" spans="1:14" ht="18.75" thickBot="1">
      <c r="A41" s="29"/>
      <c r="B41" s="9">
        <f t="shared" si="0"/>
        <v>42274</v>
      </c>
      <c r="C41" s="10">
        <f t="shared" si="2"/>
        <v>42274</v>
      </c>
      <c r="D41" s="99">
        <v>0</v>
      </c>
      <c r="E41" s="99">
        <v>0</v>
      </c>
      <c r="F41" s="99">
        <v>0</v>
      </c>
      <c r="G41" s="12">
        <f t="shared" si="1"/>
        <v>0</v>
      </c>
      <c r="H41" s="12"/>
      <c r="I41" s="96">
        <f>IF(OR(L42=1,'Allgemeine Daten'!C14=""),"",$E$11/$E$7)</f>
      </c>
      <c r="J41" s="12"/>
      <c r="K41" s="100"/>
      <c r="L41" s="46">
        <f>COUNTIF(Feiertage!$B$2:$B$16,C41)</f>
        <v>0</v>
      </c>
      <c r="M41" s="100"/>
      <c r="N41" s="104"/>
    </row>
    <row r="42" spans="1:14" ht="18.75" thickBot="1">
      <c r="A42" s="8"/>
      <c r="B42" s="9">
        <f t="shared" si="0"/>
        <v>42275</v>
      </c>
      <c r="C42" s="10">
        <f>C41+1</f>
        <v>42275</v>
      </c>
      <c r="D42" s="99">
        <v>0</v>
      </c>
      <c r="E42" s="99">
        <v>0</v>
      </c>
      <c r="F42" s="99">
        <v>0</v>
      </c>
      <c r="G42" s="12">
        <f t="shared" si="1"/>
        <v>0</v>
      </c>
      <c r="H42" s="84">
        <f>SUM(G36:G41)</f>
        <v>0</v>
      </c>
      <c r="I42" s="84">
        <f>SUM(I36:I41)</f>
        <v>1.6041666666666667</v>
      </c>
      <c r="J42" s="148">
        <f>H42-I42</f>
        <v>-1.6041666666666667</v>
      </c>
      <c r="K42" s="100"/>
      <c r="L42" s="46">
        <f>COUNTIF(Feiertage!$B$2:$B$16,C42)</f>
        <v>0</v>
      </c>
      <c r="M42" s="108"/>
      <c r="N42" s="104"/>
    </row>
    <row r="43" spans="1:14" ht="18.75" thickBot="1">
      <c r="A43" s="8"/>
      <c r="B43" s="9">
        <f t="shared" si="0"/>
        <v>42276</v>
      </c>
      <c r="C43" s="10">
        <f t="shared" si="2"/>
        <v>42276</v>
      </c>
      <c r="D43" s="99"/>
      <c r="E43" s="99"/>
      <c r="F43" s="99"/>
      <c r="G43" s="12">
        <f t="shared" si="1"/>
        <v>0</v>
      </c>
      <c r="I43" s="108">
        <f>$E$11/$E$7</f>
        <v>0.32083333333333336</v>
      </c>
      <c r="K43" s="100"/>
      <c r="L43" s="46">
        <f>COUNTIF(Feiertage!$B$2:$B$16,C43)</f>
        <v>0</v>
      </c>
      <c r="M43" s="96"/>
      <c r="N43" s="104"/>
    </row>
    <row r="44" spans="1:14" ht="18.75" thickBot="1">
      <c r="A44" s="29"/>
      <c r="B44" s="9"/>
      <c r="C44" s="10"/>
      <c r="D44" s="11"/>
      <c r="E44" s="11"/>
      <c r="F44" s="11"/>
      <c r="G44" s="12"/>
      <c r="H44" s="84">
        <f>SUM(G43:G43)</f>
        <v>0</v>
      </c>
      <c r="I44" s="84">
        <f>SUM(I43:I43)</f>
        <v>0.32083333333333336</v>
      </c>
      <c r="J44" s="148">
        <f>H44-I44</f>
        <v>-0.32083333333333336</v>
      </c>
      <c r="K44" s="173"/>
      <c r="L44" s="46"/>
      <c r="M44" s="13"/>
      <c r="N44" s="16"/>
    </row>
    <row r="45" spans="1:14" ht="18">
      <c r="A45" s="29"/>
      <c r="B45" s="9"/>
      <c r="C45" s="10"/>
      <c r="D45" s="11"/>
      <c r="E45" s="11"/>
      <c r="F45" s="11"/>
      <c r="G45" s="12"/>
      <c r="H45" s="56"/>
      <c r="I45" s="56"/>
      <c r="J45" s="56"/>
      <c r="K45" s="80"/>
      <c r="L45" s="46">
        <f>COUNTIF(Feiertage!$B$2:$B$16,Jänner!C48)</f>
        <v>0</v>
      </c>
      <c r="M45" s="13"/>
      <c r="N45" s="16"/>
    </row>
    <row r="46" spans="1:14" ht="18">
      <c r="A46" s="29"/>
      <c r="B46" s="9"/>
      <c r="C46" s="10"/>
      <c r="D46" s="11"/>
      <c r="E46" s="11"/>
      <c r="F46" s="11"/>
      <c r="G46" s="12"/>
      <c r="H46" s="12"/>
      <c r="I46" s="13"/>
      <c r="J46" s="13"/>
      <c r="K46" s="13"/>
      <c r="L46" s="46"/>
      <c r="M46" s="13"/>
      <c r="N46" s="16"/>
    </row>
    <row r="47" spans="1:14" ht="18">
      <c r="A47" s="29"/>
      <c r="B47" s="9"/>
      <c r="C47" s="10"/>
      <c r="D47" s="11"/>
      <c r="E47" s="11"/>
      <c r="F47" s="11"/>
      <c r="G47" s="12"/>
      <c r="H47" s="44"/>
      <c r="I47" s="82"/>
      <c r="J47" s="82"/>
      <c r="K47" s="13"/>
      <c r="L47" s="46">
        <f>COUNTIF(Feiertage!$B$2:$B$16,Jänner!C47)</f>
        <v>0</v>
      </c>
      <c r="M47" s="13"/>
      <c r="N47" s="16"/>
    </row>
    <row r="48" spans="1:14" ht="18.75" thickBot="1">
      <c r="A48" s="29"/>
      <c r="B48" s="9"/>
      <c r="C48" s="10"/>
      <c r="D48" s="11"/>
      <c r="E48" s="11"/>
      <c r="F48" s="11"/>
      <c r="G48" s="12"/>
      <c r="H48" s="12"/>
      <c r="I48" s="12"/>
      <c r="J48" s="12"/>
      <c r="K48" s="80"/>
      <c r="L48" s="46">
        <f>COUNTIF(Feiertage!$B$2:$B$16,Jänner!C48)</f>
        <v>0</v>
      </c>
      <c r="M48" s="13"/>
      <c r="N48" s="16"/>
    </row>
    <row r="49" spans="1:14" ht="18.75" thickBot="1">
      <c r="A49" s="137" t="s">
        <v>70</v>
      </c>
      <c r="B49" s="9"/>
      <c r="C49" s="10"/>
      <c r="D49" s="11"/>
      <c r="E49" s="11"/>
      <c r="F49" s="11"/>
      <c r="G49" s="12"/>
      <c r="I49" s="144"/>
      <c r="J49" s="146">
        <f>August!J51</f>
        <v>-53.235416666666666</v>
      </c>
      <c r="K49" s="13"/>
      <c r="L49" s="46">
        <f>COUNTIF(Feiertage!$B$2:$B$16,Jänner!C49)</f>
        <v>0</v>
      </c>
      <c r="M49" s="13"/>
      <c r="N49" s="16"/>
    </row>
    <row r="50" spans="1:14" ht="18.75" thickBot="1">
      <c r="A50" s="237" t="s">
        <v>19</v>
      </c>
      <c r="B50" s="238"/>
      <c r="C50" s="238"/>
      <c r="D50" s="238"/>
      <c r="E50" s="238"/>
      <c r="F50" s="238"/>
      <c r="G50" s="279"/>
      <c r="H50" s="86">
        <f>H14+H21+H28+H35+H42</f>
        <v>0</v>
      </c>
      <c r="I50" s="85">
        <f>I14+I21+I28+I35+I42+I44</f>
        <v>6.737500000000001</v>
      </c>
      <c r="J50" s="146">
        <f>J14+J21+J28+J35+J42+J44</f>
        <v>-6.737500000000001</v>
      </c>
      <c r="K50" s="80"/>
      <c r="L50" s="46">
        <f>COUNTIF(Feiertage!$B$2:$B$16,Jänner!C50)</f>
        <v>0</v>
      </c>
      <c r="M50" s="17"/>
      <c r="N50" s="16"/>
    </row>
    <row r="51" spans="1:14" ht="18.75" thickBot="1">
      <c r="A51" s="30" t="s">
        <v>71</v>
      </c>
      <c r="B51" s="31"/>
      <c r="C51" s="31"/>
      <c r="D51" s="31"/>
      <c r="E51" s="31"/>
      <c r="F51" s="31"/>
      <c r="G51" s="15"/>
      <c r="H51" s="15"/>
      <c r="I51" s="32"/>
      <c r="J51" s="146">
        <f>J49+J50</f>
        <v>-59.97291666666666</v>
      </c>
      <c r="K51" s="32"/>
      <c r="L51" s="32"/>
      <c r="M51" s="33"/>
      <c r="N51" s="34"/>
    </row>
    <row r="52" spans="1:14" ht="18">
      <c r="A52" s="30"/>
      <c r="B52" s="31"/>
      <c r="C52" s="31"/>
      <c r="D52" s="31"/>
      <c r="E52" s="31"/>
      <c r="F52" s="31"/>
      <c r="G52" s="15"/>
      <c r="H52" s="15"/>
      <c r="I52" s="32"/>
      <c r="J52" s="32"/>
      <c r="K52" s="32"/>
      <c r="L52" s="32"/>
      <c r="M52" s="33"/>
      <c r="N52" s="34"/>
    </row>
    <row r="53" spans="1:14" ht="18">
      <c r="A53" s="30"/>
      <c r="B53" s="31"/>
      <c r="C53" s="31"/>
      <c r="D53" s="31"/>
      <c r="E53" s="31"/>
      <c r="F53" s="31"/>
      <c r="G53" s="15"/>
      <c r="H53" s="15"/>
      <c r="I53" s="32"/>
      <c r="J53" s="32"/>
      <c r="K53" s="32"/>
      <c r="L53" s="32"/>
      <c r="M53" s="33"/>
      <c r="N53" s="34"/>
    </row>
    <row r="54" spans="1:14" ht="12.75">
      <c r="A54" s="275" t="s">
        <v>18</v>
      </c>
      <c r="B54" s="276"/>
      <c r="C54" s="276"/>
      <c r="D54" s="35"/>
      <c r="E54" s="35"/>
      <c r="F54" s="35"/>
      <c r="G54" s="35"/>
      <c r="H54" s="35"/>
      <c r="I54" s="35"/>
      <c r="J54" s="35"/>
      <c r="K54" s="35"/>
      <c r="L54" s="35"/>
      <c r="M54" s="276" t="s">
        <v>72</v>
      </c>
      <c r="N54" s="277"/>
    </row>
    <row r="55" spans="1:14" ht="12.75">
      <c r="A55" s="267" t="s">
        <v>25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9" t="s">
        <v>27</v>
      </c>
      <c r="N55" s="270"/>
    </row>
    <row r="56" spans="1:14" ht="12.75">
      <c r="A56" s="271" t="s">
        <v>26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3" t="s">
        <v>28</v>
      </c>
      <c r="N56" s="274"/>
    </row>
    <row r="57" spans="1:14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8"/>
      <c r="N57" s="38"/>
    </row>
  </sheetData>
  <sheetProtection selectLockedCells="1"/>
  <mergeCells count="27">
    <mergeCell ref="A1:N1"/>
    <mergeCell ref="A2:D2"/>
    <mergeCell ref="E2:N2"/>
    <mergeCell ref="A3:D3"/>
    <mergeCell ref="E3:N3"/>
    <mergeCell ref="A4:D4"/>
    <mergeCell ref="E4:N4"/>
    <mergeCell ref="A5:D5"/>
    <mergeCell ref="E5:N5"/>
    <mergeCell ref="A6:D6"/>
    <mergeCell ref="E6:N6"/>
    <mergeCell ref="E7:N7"/>
    <mergeCell ref="A8:D8"/>
    <mergeCell ref="A9:D9"/>
    <mergeCell ref="E9:N9"/>
    <mergeCell ref="A10:D10"/>
    <mergeCell ref="E10:N10"/>
    <mergeCell ref="A11:D11"/>
    <mergeCell ref="E11:N11"/>
    <mergeCell ref="A56:L56"/>
    <mergeCell ref="M56:N56"/>
    <mergeCell ref="A50:G50"/>
    <mergeCell ref="D12:E12"/>
    <mergeCell ref="A54:C54"/>
    <mergeCell ref="M54:N54"/>
    <mergeCell ref="A55:L55"/>
    <mergeCell ref="M55:N55"/>
  </mergeCells>
  <conditionalFormatting sqref="L47:L50 A44:G44 L14:N41 L42:L45 A21:E21 A22:C43 N42:N43 A14:F14 D20:F21 A15:C20 F27:F28 F34:F35 F41:F42">
    <cfRule type="expression" priority="250" dxfId="3" stopIfTrue="1">
      <formula>IF($C14="",0,WEEKDAY($C14,2))&gt;5</formula>
    </cfRule>
  </conditionalFormatting>
  <conditionalFormatting sqref="K49 A48:G48 J48:K48 L47:L50 M47:N49 A47:K47 A44:G46 A21:E21 K45 A22:C43 L14:N45 A14:F14 D20:F21 A15:C20 F27:F28 F34:F35 F41:F42">
    <cfRule type="expression" priority="243" dxfId="3" stopIfTrue="1">
      <formula>COUNTIF(Feiertage,$C14)&gt;0</formula>
    </cfRule>
  </conditionalFormatting>
  <conditionalFormatting sqref="K47:K48">
    <cfRule type="containsText" priority="247" dxfId="67" operator="containsText" stopIfTrue="1" text="K">
      <formula>NOT(ISERROR(SEARCH("K",K47)))</formula>
    </cfRule>
  </conditionalFormatting>
  <conditionalFormatting sqref="H48:I48">
    <cfRule type="expression" priority="251" dxfId="3" stopIfTrue="1">
      <formula>COUNTIF(Feiertage,September!#REF!)&gt;0</formula>
    </cfRule>
  </conditionalFormatting>
  <conditionalFormatting sqref="J47:J48 J13 J50">
    <cfRule type="cellIs" priority="249" dxfId="67" operator="lessThan" stopIfTrue="1">
      <formula>0</formula>
    </cfRule>
  </conditionalFormatting>
  <conditionalFormatting sqref="J47:J48 J50">
    <cfRule type="cellIs" priority="244" dxfId="66" operator="greaterThan" stopIfTrue="1">
      <formula>0</formula>
    </cfRule>
  </conditionalFormatting>
  <conditionalFormatting sqref="L46">
    <cfRule type="expression" priority="241" dxfId="3" stopIfTrue="1">
      <formula>IF($C46="",0,WEEKDAY($C46,2))&gt;5</formula>
    </cfRule>
  </conditionalFormatting>
  <conditionalFormatting sqref="H46:N46">
    <cfRule type="expression" priority="236" dxfId="3" stopIfTrue="1">
      <formula>COUNTIF(Feiertage,$C46)&gt;0</formula>
    </cfRule>
  </conditionalFormatting>
  <conditionalFormatting sqref="K46">
    <cfRule type="containsText" priority="238" dxfId="67" operator="containsText" stopIfTrue="1" text="K">
      <formula>NOT(ISERROR(SEARCH("K",K46)))</formula>
    </cfRule>
    <cfRule type="containsText" priority="239" dxfId="66" operator="containsText" stopIfTrue="1" text="U ">
      <formula>NOT(ISERROR(SEARCH("U ",K46)))</formula>
    </cfRule>
  </conditionalFormatting>
  <conditionalFormatting sqref="J46">
    <cfRule type="cellIs" priority="240" dxfId="67" operator="lessThan" stopIfTrue="1">
      <formula>0</formula>
    </cfRule>
  </conditionalFormatting>
  <conditionalFormatting sqref="J46">
    <cfRule type="cellIs" priority="237" dxfId="66" operator="greaterThan" stopIfTrue="1">
      <formula>0</formula>
    </cfRule>
  </conditionalFormatting>
  <conditionalFormatting sqref="K46">
    <cfRule type="containsText" priority="235" dxfId="66" operator="containsText" stopIfTrue="1" text="U">
      <formula>NOT(ISERROR(SEARCH("U",K46)))</formula>
    </cfRule>
  </conditionalFormatting>
  <conditionalFormatting sqref="K45">
    <cfRule type="containsText" priority="214" dxfId="67" operator="containsText" stopIfTrue="1" text="K">
      <formula>NOT(ISERROR(SEARCH("K",K45)))</formula>
    </cfRule>
  </conditionalFormatting>
  <conditionalFormatting sqref="H42:I42">
    <cfRule type="expression" priority="218" dxfId="3" stopIfTrue="1">
      <formula>COUNTIF(Feiertage,September!#REF!)&gt;0</formula>
    </cfRule>
  </conditionalFormatting>
  <conditionalFormatting sqref="H14:I14">
    <cfRule type="expression" priority="182" dxfId="3" stopIfTrue="1">
      <formula>COUNTIF(Feiertage,September!#REF!)&gt;0</formula>
    </cfRule>
  </conditionalFormatting>
  <conditionalFormatting sqref="J17:J20 J24:J27 J31:J34 J38:J40 J36 J29 J22 J15 J42">
    <cfRule type="cellIs" priority="216" dxfId="67" operator="lessThan" stopIfTrue="1">
      <formula>0</formula>
    </cfRule>
  </conditionalFormatting>
  <conditionalFormatting sqref="J17:J20 J24:J27 J31:J34 J38:J40 J36 J29 J22 J15 J42">
    <cfRule type="cellIs" priority="213" dxfId="66" operator="greaterThan" stopIfTrue="1">
      <formula>0</formula>
    </cfRule>
  </conditionalFormatting>
  <conditionalFormatting sqref="H24:H27 H31:H34 H38:H40 H36 H29 H22 H15:H20 J15:J20 J22:J27 J29:J34 J36:J41">
    <cfRule type="expression" priority="210" dxfId="3" stopIfTrue="1">
      <formula>IF($C16="",0,WEEKDAY($C16,2))&gt;5</formula>
    </cfRule>
  </conditionalFormatting>
  <conditionalFormatting sqref="H24:H27 H31:H34 H36 H29 H22 H38:H41 H15:H20 J15:J20 J22:J27 J29:J34 J36:J41">
    <cfRule type="expression" priority="207" dxfId="3" stopIfTrue="1">
      <formula>COUNTIF(Feiertage,$C16)&gt;0</formula>
    </cfRule>
  </conditionalFormatting>
  <conditionalFormatting sqref="J16">
    <cfRule type="cellIs" priority="209" dxfId="67" operator="lessThan" stopIfTrue="1">
      <formula>0</formula>
    </cfRule>
  </conditionalFormatting>
  <conditionalFormatting sqref="J16">
    <cfRule type="cellIs" priority="208" dxfId="66" operator="greaterThan" stopIfTrue="1">
      <formula>0</formula>
    </cfRule>
  </conditionalFormatting>
  <conditionalFormatting sqref="H23">
    <cfRule type="expression" priority="206" dxfId="3" stopIfTrue="1">
      <formula>IF($C24="",0,WEEKDAY($C24,2))&gt;5</formula>
    </cfRule>
  </conditionalFormatting>
  <conditionalFormatting sqref="H23">
    <cfRule type="expression" priority="203" dxfId="3" stopIfTrue="1">
      <formula>COUNTIF(Feiertage,$C24)&gt;0</formula>
    </cfRule>
  </conditionalFormatting>
  <conditionalFormatting sqref="J23">
    <cfRule type="cellIs" priority="205" dxfId="67" operator="lessThan" stopIfTrue="1">
      <formula>0</formula>
    </cfRule>
  </conditionalFormatting>
  <conditionalFormatting sqref="J23">
    <cfRule type="cellIs" priority="204" dxfId="66" operator="greaterThan" stopIfTrue="1">
      <formula>0</formula>
    </cfRule>
  </conditionalFormatting>
  <conditionalFormatting sqref="H30">
    <cfRule type="expression" priority="202" dxfId="3" stopIfTrue="1">
      <formula>IF($C31="",0,WEEKDAY($C31,2))&gt;5</formula>
    </cfRule>
  </conditionalFormatting>
  <conditionalFormatting sqref="H30">
    <cfRule type="expression" priority="199" dxfId="3" stopIfTrue="1">
      <formula>COUNTIF(Feiertage,$C31)&gt;0</formula>
    </cfRule>
  </conditionalFormatting>
  <conditionalFormatting sqref="J30">
    <cfRule type="cellIs" priority="201" dxfId="67" operator="lessThan" stopIfTrue="1">
      <formula>0</formula>
    </cfRule>
  </conditionalFormatting>
  <conditionalFormatting sqref="J30">
    <cfRule type="cellIs" priority="200" dxfId="66" operator="greaterThan" stopIfTrue="1">
      <formula>0</formula>
    </cfRule>
  </conditionalFormatting>
  <conditionalFormatting sqref="H37">
    <cfRule type="expression" priority="198" dxfId="3" stopIfTrue="1">
      <formula>IF($C38="",0,WEEKDAY($C38,2))&gt;5</formula>
    </cfRule>
  </conditionalFormatting>
  <conditionalFormatting sqref="H37">
    <cfRule type="expression" priority="195" dxfId="3" stopIfTrue="1">
      <formula>COUNTIF(Feiertage,$C38)&gt;0</formula>
    </cfRule>
  </conditionalFormatting>
  <conditionalFormatting sqref="J37">
    <cfRule type="cellIs" priority="197" dxfId="67" operator="lessThan" stopIfTrue="1">
      <formula>0</formula>
    </cfRule>
  </conditionalFormatting>
  <conditionalFormatting sqref="J37">
    <cfRule type="cellIs" priority="196" dxfId="66" operator="greaterThan" stopIfTrue="1">
      <formula>0</formula>
    </cfRule>
  </conditionalFormatting>
  <conditionalFormatting sqref="J35">
    <cfRule type="expression" priority="191" dxfId="3" stopIfTrue="1">
      <formula>COUNTIF(Feiertage,$C36)&gt;0</formula>
    </cfRule>
  </conditionalFormatting>
  <conditionalFormatting sqref="H35:I35">
    <cfRule type="expression" priority="194" dxfId="3" stopIfTrue="1">
      <formula>COUNTIF(Feiertage,September!#REF!)&gt;0</formula>
    </cfRule>
  </conditionalFormatting>
  <conditionalFormatting sqref="J35">
    <cfRule type="cellIs" priority="193" dxfId="67" operator="lessThan" stopIfTrue="1">
      <formula>0</formula>
    </cfRule>
  </conditionalFormatting>
  <conditionalFormatting sqref="J35">
    <cfRule type="cellIs" priority="192" dxfId="66" operator="greaterThan" stopIfTrue="1">
      <formula>0</formula>
    </cfRule>
  </conditionalFormatting>
  <conditionalFormatting sqref="J28">
    <cfRule type="expression" priority="187" dxfId="3" stopIfTrue="1">
      <formula>COUNTIF(Feiertage,$C29)&gt;0</formula>
    </cfRule>
  </conditionalFormatting>
  <conditionalFormatting sqref="H28:I28">
    <cfRule type="expression" priority="190" dxfId="3" stopIfTrue="1">
      <formula>COUNTIF(Feiertage,September!#REF!)&gt;0</formula>
    </cfRule>
  </conditionalFormatting>
  <conditionalFormatting sqref="J28">
    <cfRule type="cellIs" priority="189" dxfId="67" operator="lessThan" stopIfTrue="1">
      <formula>0</formula>
    </cfRule>
  </conditionalFormatting>
  <conditionalFormatting sqref="J28">
    <cfRule type="cellIs" priority="188" dxfId="66" operator="greaterThan" stopIfTrue="1">
      <formula>0</formula>
    </cfRule>
  </conditionalFormatting>
  <conditionalFormatting sqref="J21">
    <cfRule type="expression" priority="183" dxfId="3" stopIfTrue="1">
      <formula>COUNTIF(Feiertage,$C22)&gt;0</formula>
    </cfRule>
  </conditionalFormatting>
  <conditionalFormatting sqref="H21:I21">
    <cfRule type="expression" priority="186" dxfId="3" stopIfTrue="1">
      <formula>COUNTIF(Feiertage,September!#REF!)&gt;0</formula>
    </cfRule>
  </conditionalFormatting>
  <conditionalFormatting sqref="J21">
    <cfRule type="cellIs" priority="185" dxfId="67" operator="lessThan" stopIfTrue="1">
      <formula>0</formula>
    </cfRule>
  </conditionalFormatting>
  <conditionalFormatting sqref="J21">
    <cfRule type="cellIs" priority="184" dxfId="66" operator="greaterThan" stopIfTrue="1">
      <formula>0</formula>
    </cfRule>
  </conditionalFormatting>
  <conditionalFormatting sqref="J14">
    <cfRule type="expression" priority="179" dxfId="3" stopIfTrue="1">
      <formula>COUNTIF(Feiertage,$C15)&gt;0</formula>
    </cfRule>
  </conditionalFormatting>
  <conditionalFormatting sqref="J14">
    <cfRule type="cellIs" priority="181" dxfId="67" operator="lessThan" stopIfTrue="1">
      <formula>0</formula>
    </cfRule>
  </conditionalFormatting>
  <conditionalFormatting sqref="J14">
    <cfRule type="cellIs" priority="180" dxfId="66" operator="greaterThan" stopIfTrue="1">
      <formula>0</formula>
    </cfRule>
  </conditionalFormatting>
  <conditionalFormatting sqref="H41">
    <cfRule type="expression" priority="171" dxfId="3" stopIfTrue="1">
      <formula>IF($C42="",0,WEEKDAY($C42,2))&gt;5</formula>
    </cfRule>
  </conditionalFormatting>
  <conditionalFormatting sqref="M42:N43">
    <cfRule type="expression" priority="170" dxfId="3" stopIfTrue="1">
      <formula>COUNTIF(Feiertage,$C42)&gt;0</formula>
    </cfRule>
  </conditionalFormatting>
  <conditionalFormatting sqref="M42:N43">
    <cfRule type="expression" priority="169" dxfId="3" stopIfTrue="1">
      <formula>IF($C42="",0,WEEKDAY($C42,2))&gt;5</formula>
    </cfRule>
  </conditionalFormatting>
  <conditionalFormatting sqref="J12">
    <cfRule type="cellIs" priority="168" dxfId="67" operator="lessThan" stopIfTrue="1">
      <formula>0</formula>
    </cfRule>
  </conditionalFormatting>
  <conditionalFormatting sqref="I20">
    <cfRule type="expression" priority="147" dxfId="3" stopIfTrue="1">
      <formula>IF($C21="",0,WEEKDAY($C21,2))&gt;5</formula>
    </cfRule>
  </conditionalFormatting>
  <conditionalFormatting sqref="I20">
    <cfRule type="expression" priority="146" dxfId="3" stopIfTrue="1">
      <formula>COUNTIF(Feiertage,$C21)&gt;0</formula>
    </cfRule>
  </conditionalFormatting>
  <conditionalFormatting sqref="I27">
    <cfRule type="expression" priority="143" dxfId="3" stopIfTrue="1">
      <formula>IF($C28="",0,WEEKDAY($C28,2))&gt;5</formula>
    </cfRule>
  </conditionalFormatting>
  <conditionalFormatting sqref="I27">
    <cfRule type="expression" priority="142" dxfId="3" stopIfTrue="1">
      <formula>COUNTIF(Feiertage,$C28)&gt;0</formula>
    </cfRule>
  </conditionalFormatting>
  <conditionalFormatting sqref="I34">
    <cfRule type="expression" priority="141" dxfId="3" stopIfTrue="1">
      <formula>IF($C35="",0,WEEKDAY($C35,2))&gt;5</formula>
    </cfRule>
  </conditionalFormatting>
  <conditionalFormatting sqref="I34">
    <cfRule type="expression" priority="140" dxfId="3" stopIfTrue="1">
      <formula>COUNTIF(Feiertage,$C35)&gt;0</formula>
    </cfRule>
  </conditionalFormatting>
  <conditionalFormatting sqref="I41">
    <cfRule type="expression" priority="139" dxfId="3" stopIfTrue="1">
      <formula>IF($C42="",0,WEEKDAY($C42,2))&gt;5</formula>
    </cfRule>
  </conditionalFormatting>
  <conditionalFormatting sqref="I41">
    <cfRule type="expression" priority="138" dxfId="3" stopIfTrue="1">
      <formula>COUNTIF(Feiertage,$C42)&gt;0</formula>
    </cfRule>
  </conditionalFormatting>
  <conditionalFormatting sqref="D20:E20">
    <cfRule type="expression" priority="133" dxfId="3" stopIfTrue="1">
      <formula>IF($C20="",0,WEEKDAY($C20,2))&gt;5</formula>
    </cfRule>
  </conditionalFormatting>
  <conditionalFormatting sqref="D20:E20">
    <cfRule type="expression" priority="132" dxfId="3" stopIfTrue="1">
      <formula>COUNTIF(Feiertage,$C20)&gt;0</formula>
    </cfRule>
  </conditionalFormatting>
  <conditionalFormatting sqref="A49:G49 I49">
    <cfRule type="expression" priority="125" dxfId="3" stopIfTrue="1">
      <formula>COUNTIF(Feiertage,$C49)&gt;0</formula>
    </cfRule>
  </conditionalFormatting>
  <conditionalFormatting sqref="J51">
    <cfRule type="cellIs" priority="122" dxfId="67" operator="lessThan" stopIfTrue="1">
      <formula>0</formula>
    </cfRule>
  </conditionalFormatting>
  <conditionalFormatting sqref="J51">
    <cfRule type="cellIs" priority="121" dxfId="66" operator="greaterThan" stopIfTrue="1">
      <formula>0</formula>
    </cfRule>
  </conditionalFormatting>
  <conditionalFormatting sqref="J49">
    <cfRule type="cellIs" priority="120" dxfId="67" operator="lessThan" stopIfTrue="1">
      <formula>0</formula>
    </cfRule>
  </conditionalFormatting>
  <conditionalFormatting sqref="J49">
    <cfRule type="cellIs" priority="119" dxfId="66" operator="greaterThan" stopIfTrue="1">
      <formula>0</formula>
    </cfRule>
  </conditionalFormatting>
  <conditionalFormatting sqref="J42">
    <cfRule type="expression" priority="325" dxfId="3" stopIfTrue="1">
      <formula>COUNTIF(Feiertage,$C45)&gt;0</formula>
    </cfRule>
  </conditionalFormatting>
  <conditionalFormatting sqref="D27:E28">
    <cfRule type="expression" priority="98" dxfId="3" stopIfTrue="1">
      <formula>IF($C27="",0,WEEKDAY($C27,2))&gt;5</formula>
    </cfRule>
  </conditionalFormatting>
  <conditionalFormatting sqref="D27:E28">
    <cfRule type="expression" priority="97" dxfId="3" stopIfTrue="1">
      <formula>COUNTIF(Feiertage,$C27)&gt;0</formula>
    </cfRule>
  </conditionalFormatting>
  <conditionalFormatting sqref="D27:E27">
    <cfRule type="expression" priority="96" dxfId="3" stopIfTrue="1">
      <formula>IF($C27="",0,WEEKDAY($C27,2))&gt;5</formula>
    </cfRule>
  </conditionalFormatting>
  <conditionalFormatting sqref="D27:E27">
    <cfRule type="expression" priority="95" dxfId="3" stopIfTrue="1">
      <formula>COUNTIF(Feiertage,$C27)&gt;0</formula>
    </cfRule>
  </conditionalFormatting>
  <conditionalFormatting sqref="D34:E35">
    <cfRule type="expression" priority="94" dxfId="3" stopIfTrue="1">
      <formula>IF($C34="",0,WEEKDAY($C34,2))&gt;5</formula>
    </cfRule>
  </conditionalFormatting>
  <conditionalFormatting sqref="D34:E35">
    <cfRule type="expression" priority="93" dxfId="3" stopIfTrue="1">
      <formula>COUNTIF(Feiertage,$C34)&gt;0</formula>
    </cfRule>
  </conditionalFormatting>
  <conditionalFormatting sqref="D34:E34">
    <cfRule type="expression" priority="92" dxfId="3" stopIfTrue="1">
      <formula>IF($C34="",0,WEEKDAY($C34,2))&gt;5</formula>
    </cfRule>
  </conditionalFormatting>
  <conditionalFormatting sqref="D34:E34">
    <cfRule type="expression" priority="91" dxfId="3" stopIfTrue="1">
      <formula>COUNTIF(Feiertage,$C34)&gt;0</formula>
    </cfRule>
  </conditionalFormatting>
  <conditionalFormatting sqref="D41:E42">
    <cfRule type="expression" priority="90" dxfId="3" stopIfTrue="1">
      <formula>IF($C41="",0,WEEKDAY($C41,2))&gt;5</formula>
    </cfRule>
  </conditionalFormatting>
  <conditionalFormatting sqref="D41:E42">
    <cfRule type="expression" priority="89" dxfId="3" stopIfTrue="1">
      <formula>COUNTIF(Feiertage,$C41)&gt;0</formula>
    </cfRule>
  </conditionalFormatting>
  <conditionalFormatting sqref="D41:E41">
    <cfRule type="expression" priority="88" dxfId="3" stopIfTrue="1">
      <formula>IF($C41="",0,WEEKDAY($C41,2))&gt;5</formula>
    </cfRule>
  </conditionalFormatting>
  <conditionalFormatting sqref="D41:E41">
    <cfRule type="expression" priority="87" dxfId="3" stopIfTrue="1">
      <formula>COUNTIF(Feiertage,$C41)&gt;0</formula>
    </cfRule>
  </conditionalFormatting>
  <conditionalFormatting sqref="H44:I44">
    <cfRule type="expression" priority="85" dxfId="3" stopIfTrue="1">
      <formula>COUNTIF(Feiertage,September!#REF!)&gt;0</formula>
    </cfRule>
  </conditionalFormatting>
  <conditionalFormatting sqref="J44">
    <cfRule type="cellIs" priority="84" dxfId="67" operator="lessThan" stopIfTrue="1">
      <formula>0</formula>
    </cfRule>
  </conditionalFormatting>
  <conditionalFormatting sqref="J44">
    <cfRule type="cellIs" priority="83" dxfId="66" operator="greaterThan" stopIfTrue="1">
      <formula>0</formula>
    </cfRule>
  </conditionalFormatting>
  <conditionalFormatting sqref="J44">
    <cfRule type="expression" priority="86" dxfId="3" stopIfTrue="1">
      <formula>COUNTIF(Feiertage,$C47)&gt;0</formula>
    </cfRule>
  </conditionalFormatting>
  <conditionalFormatting sqref="G15:G43">
    <cfRule type="expression" priority="73" dxfId="3" stopIfTrue="1">
      <formula>IF($C15="",0,WEEKDAY($C15,2))&gt;5</formula>
    </cfRule>
  </conditionalFormatting>
  <conditionalFormatting sqref="G15:G43">
    <cfRule type="expression" priority="72" dxfId="3" stopIfTrue="1">
      <formula>COUNTIF(Feiertage,$C15)&gt;0</formula>
    </cfRule>
  </conditionalFormatting>
  <conditionalFormatting sqref="K14:K44">
    <cfRule type="expression" priority="70" dxfId="3" stopIfTrue="1">
      <formula>IF($C14="",0,WEEKDAY($C14,2))&gt;5</formula>
    </cfRule>
  </conditionalFormatting>
  <conditionalFormatting sqref="K14:K44">
    <cfRule type="expression" priority="67" dxfId="3" stopIfTrue="1">
      <formula>COUNTIF(Feiertage,$C14)&gt;0</formula>
    </cfRule>
  </conditionalFormatting>
  <conditionalFormatting sqref="K14:K44">
    <cfRule type="containsText" priority="68" dxfId="67" operator="containsText" stopIfTrue="1" text="K">
      <formula>NOT(ISERROR(SEARCH("K",K14)))</formula>
    </cfRule>
    <cfRule type="containsText" priority="69" dxfId="66" operator="containsText" stopIfTrue="1" text="U ">
      <formula>NOT(ISERROR(SEARCH("U ",K14)))</formula>
    </cfRule>
  </conditionalFormatting>
  <conditionalFormatting sqref="K14:K44">
    <cfRule type="containsText" priority="66" dxfId="65" operator="containsText" stopIfTrue="1" text="U">
      <formula>NOT(ISERROR(SEARCH("U",K14)))</formula>
    </cfRule>
  </conditionalFormatting>
  <conditionalFormatting sqref="K14:K44">
    <cfRule type="containsText" priority="65" dxfId="64" operator="containsText" stopIfTrue="1" text="s">
      <formula>NOT(ISERROR(SEARCH("s",K14)))</formula>
    </cfRule>
  </conditionalFormatting>
  <conditionalFormatting sqref="G14">
    <cfRule type="expression" priority="64" dxfId="3" stopIfTrue="1">
      <formula>IF($C14="",0,WEEKDAY($C14,2))&gt;5</formula>
    </cfRule>
  </conditionalFormatting>
  <conditionalFormatting sqref="G14">
    <cfRule type="expression" priority="63" dxfId="3" stopIfTrue="1">
      <formula>COUNTIF(Feiertage,$C14)&gt;0</formula>
    </cfRule>
  </conditionalFormatting>
  <conditionalFormatting sqref="F17:F19">
    <cfRule type="expression" priority="54" dxfId="3" stopIfTrue="1">
      <formula>IF($C17="",0,WEEKDAY($C17,2))&gt;5</formula>
    </cfRule>
  </conditionalFormatting>
  <conditionalFormatting sqref="F17:F19">
    <cfRule type="expression" priority="53" dxfId="3" stopIfTrue="1">
      <formula>COUNTIF(Feiertage,$C17)&gt;0</formula>
    </cfRule>
  </conditionalFormatting>
  <conditionalFormatting sqref="D17:E19">
    <cfRule type="expression" priority="52" dxfId="3" stopIfTrue="1">
      <formula>IF($C17="",0,WEEKDAY($C17,2))&gt;5</formula>
    </cfRule>
  </conditionalFormatting>
  <conditionalFormatting sqref="D17:E19">
    <cfRule type="expression" priority="51" dxfId="3" stopIfTrue="1">
      <formula>COUNTIF(Feiertage,$C17)&gt;0</formula>
    </cfRule>
  </conditionalFormatting>
  <conditionalFormatting sqref="F15:F16">
    <cfRule type="expression" priority="50" dxfId="3" stopIfTrue="1">
      <formula>IF($C15="",0,WEEKDAY($C15,2))&gt;5</formula>
    </cfRule>
  </conditionalFormatting>
  <conditionalFormatting sqref="F15:F16">
    <cfRule type="expression" priority="49" dxfId="3" stopIfTrue="1">
      <formula>COUNTIF(Feiertage,$C15)&gt;0</formula>
    </cfRule>
  </conditionalFormatting>
  <conditionalFormatting sqref="D15:E16">
    <cfRule type="expression" priority="48" dxfId="3" stopIfTrue="1">
      <formula>IF($C15="",0,WEEKDAY($C15,2))&gt;5</formula>
    </cfRule>
  </conditionalFormatting>
  <conditionalFormatting sqref="D15:E16">
    <cfRule type="expression" priority="47" dxfId="3" stopIfTrue="1">
      <formula>COUNTIF(Feiertage,$C15)&gt;0</formula>
    </cfRule>
  </conditionalFormatting>
  <conditionalFormatting sqref="F24:F26">
    <cfRule type="expression" priority="46" dxfId="3" stopIfTrue="1">
      <formula>IF($C24="",0,WEEKDAY($C24,2))&gt;5</formula>
    </cfRule>
  </conditionalFormatting>
  <conditionalFormatting sqref="F24:F26">
    <cfRule type="expression" priority="45" dxfId="3" stopIfTrue="1">
      <formula>COUNTIF(Feiertage,$C24)&gt;0</formula>
    </cfRule>
  </conditionalFormatting>
  <conditionalFormatting sqref="D24:E26">
    <cfRule type="expression" priority="44" dxfId="3" stopIfTrue="1">
      <formula>IF($C24="",0,WEEKDAY($C24,2))&gt;5</formula>
    </cfRule>
  </conditionalFormatting>
  <conditionalFormatting sqref="D24:E26">
    <cfRule type="expression" priority="43" dxfId="3" stopIfTrue="1">
      <formula>COUNTIF(Feiertage,$C24)&gt;0</formula>
    </cfRule>
  </conditionalFormatting>
  <conditionalFormatting sqref="F22:F23">
    <cfRule type="expression" priority="42" dxfId="3" stopIfTrue="1">
      <formula>IF($C22="",0,WEEKDAY($C22,2))&gt;5</formula>
    </cfRule>
  </conditionalFormatting>
  <conditionalFormatting sqref="F22:F23">
    <cfRule type="expression" priority="41" dxfId="3" stopIfTrue="1">
      <formula>COUNTIF(Feiertage,$C22)&gt;0</formula>
    </cfRule>
  </conditionalFormatting>
  <conditionalFormatting sqref="D22:E23">
    <cfRule type="expression" priority="40" dxfId="3" stopIfTrue="1">
      <formula>IF($C22="",0,WEEKDAY($C22,2))&gt;5</formula>
    </cfRule>
  </conditionalFormatting>
  <conditionalFormatting sqref="D22:E23">
    <cfRule type="expression" priority="39" dxfId="3" stopIfTrue="1">
      <formula>COUNTIF(Feiertage,$C22)&gt;0</formula>
    </cfRule>
  </conditionalFormatting>
  <conditionalFormatting sqref="F31:F33">
    <cfRule type="expression" priority="38" dxfId="3" stopIfTrue="1">
      <formula>IF($C31="",0,WEEKDAY($C31,2))&gt;5</formula>
    </cfRule>
  </conditionalFormatting>
  <conditionalFormatting sqref="F31:F33">
    <cfRule type="expression" priority="37" dxfId="3" stopIfTrue="1">
      <formula>COUNTIF(Feiertage,$C31)&gt;0</formula>
    </cfRule>
  </conditionalFormatting>
  <conditionalFormatting sqref="D31:E33">
    <cfRule type="expression" priority="36" dxfId="3" stopIfTrue="1">
      <formula>IF($C31="",0,WEEKDAY($C31,2))&gt;5</formula>
    </cfRule>
  </conditionalFormatting>
  <conditionalFormatting sqref="D31:E33">
    <cfRule type="expression" priority="35" dxfId="3" stopIfTrue="1">
      <formula>COUNTIF(Feiertage,$C31)&gt;0</formula>
    </cfRule>
  </conditionalFormatting>
  <conditionalFormatting sqref="F29:F30">
    <cfRule type="expression" priority="34" dxfId="3" stopIfTrue="1">
      <formula>IF($C29="",0,WEEKDAY($C29,2))&gt;5</formula>
    </cfRule>
  </conditionalFormatting>
  <conditionalFormatting sqref="F29:F30">
    <cfRule type="expression" priority="33" dxfId="3" stopIfTrue="1">
      <formula>COUNTIF(Feiertage,$C29)&gt;0</formula>
    </cfRule>
  </conditionalFormatting>
  <conditionalFormatting sqref="D29:E30">
    <cfRule type="expression" priority="32" dxfId="3" stopIfTrue="1">
      <formula>IF($C29="",0,WEEKDAY($C29,2))&gt;5</formula>
    </cfRule>
  </conditionalFormatting>
  <conditionalFormatting sqref="D29:E30">
    <cfRule type="expression" priority="31" dxfId="3" stopIfTrue="1">
      <formula>COUNTIF(Feiertage,$C29)&gt;0</formula>
    </cfRule>
  </conditionalFormatting>
  <conditionalFormatting sqref="F38:F40">
    <cfRule type="expression" priority="30" dxfId="3" stopIfTrue="1">
      <formula>IF($C38="",0,WEEKDAY($C38,2))&gt;5</formula>
    </cfRule>
  </conditionalFormatting>
  <conditionalFormatting sqref="F38:F40">
    <cfRule type="expression" priority="29" dxfId="3" stopIfTrue="1">
      <formula>COUNTIF(Feiertage,$C38)&gt;0</formula>
    </cfRule>
  </conditionalFormatting>
  <conditionalFormatting sqref="D38:E40">
    <cfRule type="expression" priority="28" dxfId="3" stopIfTrue="1">
      <formula>IF($C38="",0,WEEKDAY($C38,2))&gt;5</formula>
    </cfRule>
  </conditionalFormatting>
  <conditionalFormatting sqref="D38:E40">
    <cfRule type="expression" priority="27" dxfId="3" stopIfTrue="1">
      <formula>COUNTIF(Feiertage,$C38)&gt;0</formula>
    </cfRule>
  </conditionalFormatting>
  <conditionalFormatting sqref="F36:F37">
    <cfRule type="expression" priority="26" dxfId="3" stopIfTrue="1">
      <formula>IF($C36="",0,WEEKDAY($C36,2))&gt;5</formula>
    </cfRule>
  </conditionalFormatting>
  <conditionalFormatting sqref="F36:F37">
    <cfRule type="expression" priority="25" dxfId="3" stopIfTrue="1">
      <formula>COUNTIF(Feiertage,$C36)&gt;0</formula>
    </cfRule>
  </conditionalFormatting>
  <conditionalFormatting sqref="D36:E37">
    <cfRule type="expression" priority="24" dxfId="3" stopIfTrue="1">
      <formula>IF($C36="",0,WEEKDAY($C36,2))&gt;5</formula>
    </cfRule>
  </conditionalFormatting>
  <conditionalFormatting sqref="D36:E37">
    <cfRule type="expression" priority="23" dxfId="3" stopIfTrue="1">
      <formula>COUNTIF(Feiertage,$C36)&gt;0</formula>
    </cfRule>
  </conditionalFormatting>
  <conditionalFormatting sqref="F43">
    <cfRule type="expression" priority="22" dxfId="3" stopIfTrue="1">
      <formula>IF($C43="",0,WEEKDAY($C43,2))&gt;5</formula>
    </cfRule>
  </conditionalFormatting>
  <conditionalFormatting sqref="F43">
    <cfRule type="expression" priority="21" dxfId="3" stopIfTrue="1">
      <formula>COUNTIF(Feiertage,$C43)&gt;0</formula>
    </cfRule>
  </conditionalFormatting>
  <conditionalFormatting sqref="D43:E43">
    <cfRule type="expression" priority="20" dxfId="3" stopIfTrue="1">
      <formula>IF($C43="",0,WEEKDAY($C43,2))&gt;5</formula>
    </cfRule>
  </conditionalFormatting>
  <conditionalFormatting sqref="D43:E43">
    <cfRule type="expression" priority="19" dxfId="3" stopIfTrue="1">
      <formula>COUNTIF(Feiertage,$C43)&gt;0</formula>
    </cfRule>
  </conditionalFormatting>
  <conditionalFormatting sqref="I15:I18">
    <cfRule type="expression" priority="18" dxfId="3" stopIfTrue="1">
      <formula>IF($C16="",0,WEEKDAY($C16,2))&gt;5</formula>
    </cfRule>
  </conditionalFormatting>
  <conditionalFormatting sqref="I15:I18">
    <cfRule type="expression" priority="17" dxfId="3" stopIfTrue="1">
      <formula>COUNTIF(Feiertage,$C16)&gt;0</formula>
    </cfRule>
  </conditionalFormatting>
  <conditionalFormatting sqref="I19">
    <cfRule type="expression" priority="16" dxfId="3" stopIfTrue="1">
      <formula>IF($C19="",0,WEEKDAY($C19,2))&gt;5</formula>
    </cfRule>
  </conditionalFormatting>
  <conditionalFormatting sqref="I19">
    <cfRule type="expression" priority="15" dxfId="3" stopIfTrue="1">
      <formula>COUNTIF(Feiertage,$C19)&gt;0</formula>
    </cfRule>
  </conditionalFormatting>
  <conditionalFormatting sqref="I29:I32">
    <cfRule type="expression" priority="14" dxfId="3" stopIfTrue="1">
      <formula>IF($C30="",0,WEEKDAY($C30,2))&gt;5</formula>
    </cfRule>
  </conditionalFormatting>
  <conditionalFormatting sqref="I29:I32">
    <cfRule type="expression" priority="13" dxfId="3" stopIfTrue="1">
      <formula>COUNTIF(Feiertage,$C30)&gt;0</formula>
    </cfRule>
  </conditionalFormatting>
  <conditionalFormatting sqref="I33">
    <cfRule type="expression" priority="12" dxfId="3" stopIfTrue="1">
      <formula>IF($C33="",0,WEEKDAY($C33,2))&gt;5</formula>
    </cfRule>
  </conditionalFormatting>
  <conditionalFormatting sqref="I33">
    <cfRule type="expression" priority="11" dxfId="3" stopIfTrue="1">
      <formula>COUNTIF(Feiertage,$C33)&gt;0</formula>
    </cfRule>
  </conditionalFormatting>
  <conditionalFormatting sqref="I36:I39">
    <cfRule type="expression" priority="10" dxfId="3" stopIfTrue="1">
      <formula>IF($C37="",0,WEEKDAY($C37,2))&gt;5</formula>
    </cfRule>
  </conditionalFormatting>
  <conditionalFormatting sqref="I36:I39">
    <cfRule type="expression" priority="9" dxfId="3" stopIfTrue="1">
      <formula>COUNTIF(Feiertage,$C37)&gt;0</formula>
    </cfRule>
  </conditionalFormatting>
  <conditionalFormatting sqref="I40">
    <cfRule type="expression" priority="8" dxfId="3" stopIfTrue="1">
      <formula>IF($C40="",0,WEEKDAY($C40,2))&gt;5</formula>
    </cfRule>
  </conditionalFormatting>
  <conditionalFormatting sqref="I40">
    <cfRule type="expression" priority="7" dxfId="3" stopIfTrue="1">
      <formula>COUNTIF(Feiertage,$C40)&gt;0</formula>
    </cfRule>
  </conditionalFormatting>
  <conditionalFormatting sqref="I43">
    <cfRule type="expression" priority="6" dxfId="3" stopIfTrue="1">
      <formula>IF($C43="",0,WEEKDAY($C43,2))&gt;5</formula>
    </cfRule>
  </conditionalFormatting>
  <conditionalFormatting sqref="I43">
    <cfRule type="expression" priority="5" dxfId="3" stopIfTrue="1">
      <formula>COUNTIF(Feiertage,$C43)&gt;0</formula>
    </cfRule>
  </conditionalFormatting>
  <conditionalFormatting sqref="I22:I25">
    <cfRule type="expression" priority="4" dxfId="3" stopIfTrue="1">
      <formula>IF($C23="",0,WEEKDAY($C23,2))&gt;5</formula>
    </cfRule>
  </conditionalFormatting>
  <conditionalFormatting sqref="I22:I25">
    <cfRule type="expression" priority="3" dxfId="3" stopIfTrue="1">
      <formula>COUNTIF(Feiertage,$C23)&gt;0</formula>
    </cfRule>
  </conditionalFormatting>
  <conditionalFormatting sqref="I26">
    <cfRule type="expression" priority="2" dxfId="3" stopIfTrue="1">
      <formula>IF($C26="",0,WEEKDAY($C26,2))&gt;5</formula>
    </cfRule>
  </conditionalFormatting>
  <conditionalFormatting sqref="I26">
    <cfRule type="expression" priority="1" dxfId="3" stopIfTrue="1">
      <formula>COUNTIF(Feiertage,$C26)&gt;0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view="pageLayout" zoomScale="90" zoomScalePageLayoutView="90" workbookViewId="0" topLeftCell="A25">
      <selection activeCell="I51" sqref="I51"/>
    </sheetView>
  </sheetViews>
  <sheetFormatPr defaultColWidth="11.421875" defaultRowHeight="12.75"/>
  <cols>
    <col min="2" max="3" width="15.28125" style="0" bestFit="1" customWidth="1"/>
    <col min="11" max="11" width="16.28125" style="0" customWidth="1"/>
  </cols>
  <sheetData>
    <row r="1" spans="1:14" ht="18">
      <c r="A1" s="246" t="s">
        <v>30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</row>
    <row r="2" spans="1:14" ht="12.75">
      <c r="A2" s="249" t="s">
        <v>0</v>
      </c>
      <c r="B2" s="250"/>
      <c r="C2" s="250"/>
      <c r="D2" s="251"/>
      <c r="E2" s="280">
        <f>'Allgemeine Daten'!C3</f>
        <v>0</v>
      </c>
      <c r="F2" s="281"/>
      <c r="G2" s="281"/>
      <c r="H2" s="281"/>
      <c r="I2" s="281"/>
      <c r="J2" s="281"/>
      <c r="K2" s="281"/>
      <c r="L2" s="281"/>
      <c r="M2" s="281"/>
      <c r="N2" s="282"/>
    </row>
    <row r="3" spans="1:14" ht="12.75">
      <c r="A3" s="240" t="s">
        <v>1</v>
      </c>
      <c r="B3" s="255"/>
      <c r="C3" s="255"/>
      <c r="D3" s="256"/>
      <c r="E3" s="280" t="str">
        <f>'Allgemeine Daten'!C4</f>
        <v>Huber Mario</v>
      </c>
      <c r="F3" s="281"/>
      <c r="G3" s="281"/>
      <c r="H3" s="281"/>
      <c r="I3" s="281"/>
      <c r="J3" s="281"/>
      <c r="K3" s="281"/>
      <c r="L3" s="281"/>
      <c r="M3" s="281"/>
      <c r="N3" s="282"/>
    </row>
    <row r="4" spans="1:14" ht="12.75">
      <c r="A4" s="240" t="s">
        <v>2</v>
      </c>
      <c r="B4" s="255"/>
      <c r="C4" s="255"/>
      <c r="D4" s="256"/>
      <c r="E4" s="280" t="str">
        <f>'Allgemeine Daten'!C5</f>
        <v>Assistent der Geschäftsführung</v>
      </c>
      <c r="F4" s="281"/>
      <c r="G4" s="281"/>
      <c r="H4" s="281"/>
      <c r="I4" s="281"/>
      <c r="J4" s="281"/>
      <c r="K4" s="281"/>
      <c r="L4" s="281"/>
      <c r="M4" s="281"/>
      <c r="N4" s="282"/>
    </row>
    <row r="5" spans="1:14" ht="12.75">
      <c r="A5" s="240" t="s">
        <v>3</v>
      </c>
      <c r="B5" s="255"/>
      <c r="C5" s="255"/>
      <c r="D5" s="256"/>
      <c r="E5" s="280">
        <f>'Allgemeine Daten'!C6</f>
        <v>0</v>
      </c>
      <c r="F5" s="281"/>
      <c r="G5" s="281"/>
      <c r="H5" s="281"/>
      <c r="I5" s="281"/>
      <c r="J5" s="281"/>
      <c r="K5" s="281"/>
      <c r="L5" s="281"/>
      <c r="M5" s="281"/>
      <c r="N5" s="282"/>
    </row>
    <row r="6" spans="1:14" ht="12.75">
      <c r="A6" s="240" t="s">
        <v>4</v>
      </c>
      <c r="B6" s="255"/>
      <c r="C6" s="255"/>
      <c r="D6" s="256"/>
      <c r="E6" s="280" t="str">
        <f>'Allgemeine Daten'!C7</f>
        <v>xxx xxxxx </v>
      </c>
      <c r="F6" s="281"/>
      <c r="G6" s="281"/>
      <c r="H6" s="281"/>
      <c r="I6" s="281"/>
      <c r="J6" s="281"/>
      <c r="K6" s="281"/>
      <c r="L6" s="281"/>
      <c r="M6" s="281"/>
      <c r="N6" s="282"/>
    </row>
    <row r="7" spans="1:14" ht="12.75">
      <c r="A7" s="75" t="s">
        <v>21</v>
      </c>
      <c r="B7" s="76"/>
      <c r="C7" s="76"/>
      <c r="D7" s="77"/>
      <c r="E7" s="280">
        <f>'Allgemeine Daten'!C8</f>
        <v>5</v>
      </c>
      <c r="F7" s="281"/>
      <c r="G7" s="281"/>
      <c r="H7" s="281"/>
      <c r="I7" s="281"/>
      <c r="J7" s="281"/>
      <c r="K7" s="281"/>
      <c r="L7" s="281"/>
      <c r="M7" s="281"/>
      <c r="N7" s="282"/>
    </row>
    <row r="8" spans="1:14" ht="12.75">
      <c r="A8" s="240" t="s">
        <v>43</v>
      </c>
      <c r="B8" s="241"/>
      <c r="C8" s="241"/>
      <c r="D8" s="242"/>
      <c r="E8" s="167">
        <f>'Allgemeine Daten'!C15</f>
        <v>1</v>
      </c>
      <c r="F8" s="166" t="str">
        <f>'Allgemeine Daten'!D15</f>
        <v>Jänner</v>
      </c>
      <c r="G8" s="165">
        <f>'Allgemeine Daten'!E15</f>
        <v>2019</v>
      </c>
      <c r="H8" s="171"/>
      <c r="I8" s="171"/>
      <c r="J8" s="171"/>
      <c r="K8" s="171"/>
      <c r="L8" s="171"/>
      <c r="M8" s="171"/>
      <c r="N8" s="172"/>
    </row>
    <row r="9" spans="1:14" ht="12.75">
      <c r="A9" s="240" t="s">
        <v>5</v>
      </c>
      <c r="B9" s="255"/>
      <c r="C9" s="255"/>
      <c r="D9" s="256"/>
      <c r="E9" s="280">
        <f>'Allgemeine Daten'!C16</f>
        <v>0</v>
      </c>
      <c r="F9" s="281"/>
      <c r="G9" s="281"/>
      <c r="H9" s="281"/>
      <c r="I9" s="281"/>
      <c r="J9" s="281"/>
      <c r="K9" s="281"/>
      <c r="L9" s="281"/>
      <c r="M9" s="281"/>
      <c r="N9" s="282"/>
    </row>
    <row r="10" spans="1:14" ht="15">
      <c r="A10" s="257" t="s">
        <v>6</v>
      </c>
      <c r="B10" s="258"/>
      <c r="C10" s="258"/>
      <c r="D10" s="259"/>
      <c r="E10" s="264">
        <v>42277</v>
      </c>
      <c r="F10" s="265"/>
      <c r="G10" s="265"/>
      <c r="H10" s="265"/>
      <c r="I10" s="265"/>
      <c r="J10" s="265"/>
      <c r="K10" s="265"/>
      <c r="L10" s="265"/>
      <c r="M10" s="265"/>
      <c r="N10" s="266"/>
    </row>
    <row r="11" spans="1:14" ht="12.75">
      <c r="A11" s="260" t="s">
        <v>7</v>
      </c>
      <c r="B11" s="261"/>
      <c r="C11" s="261"/>
      <c r="D11" s="262"/>
      <c r="E11" s="283">
        <f>'Allgemeine Daten'!C17</f>
        <v>1.6041666666666667</v>
      </c>
      <c r="F11" s="281"/>
      <c r="G11" s="281"/>
      <c r="H11" s="281"/>
      <c r="I11" s="281"/>
      <c r="J11" s="281"/>
      <c r="K11" s="281"/>
      <c r="L11" s="281"/>
      <c r="M11" s="281"/>
      <c r="N11" s="282"/>
    </row>
    <row r="12" spans="1:14" ht="38.25">
      <c r="A12" s="18" t="s">
        <v>8</v>
      </c>
      <c r="B12" s="19" t="s">
        <v>9</v>
      </c>
      <c r="C12" s="20" t="s">
        <v>10</v>
      </c>
      <c r="D12" s="263" t="s">
        <v>11</v>
      </c>
      <c r="E12" s="263"/>
      <c r="F12" s="21" t="s">
        <v>12</v>
      </c>
      <c r="G12" s="20" t="s">
        <v>51</v>
      </c>
      <c r="H12" s="78" t="s">
        <v>50</v>
      </c>
      <c r="I12" s="78" t="s">
        <v>52</v>
      </c>
      <c r="J12" s="21" t="s">
        <v>55</v>
      </c>
      <c r="K12" s="71" t="s">
        <v>53</v>
      </c>
      <c r="L12" s="21" t="s">
        <v>13</v>
      </c>
      <c r="M12" s="21" t="s">
        <v>14</v>
      </c>
      <c r="N12" s="22" t="s">
        <v>15</v>
      </c>
    </row>
    <row r="13" spans="1:14" ht="25.5">
      <c r="A13" s="23"/>
      <c r="B13" s="24"/>
      <c r="C13" s="25"/>
      <c r="D13" s="25" t="s">
        <v>16</v>
      </c>
      <c r="E13" s="25" t="s">
        <v>17</v>
      </c>
      <c r="F13" s="25"/>
      <c r="G13" s="25"/>
      <c r="H13" s="26"/>
      <c r="I13" s="26"/>
      <c r="J13" s="25"/>
      <c r="K13" s="185" t="s">
        <v>87</v>
      </c>
      <c r="L13" s="25"/>
      <c r="M13" s="25"/>
      <c r="N13" s="27"/>
    </row>
    <row r="14" spans="1:14" ht="18">
      <c r="A14" s="8"/>
      <c r="B14" s="9">
        <f>C14</f>
        <v>42277</v>
      </c>
      <c r="C14" s="10">
        <f>E10</f>
        <v>42277</v>
      </c>
      <c r="D14" s="99"/>
      <c r="E14" s="99"/>
      <c r="F14" s="99"/>
      <c r="G14" s="12">
        <f>IF(OR(K14="U",K14="k",K14="S"),I14,E14-D14-F14)</f>
        <v>0</v>
      </c>
      <c r="H14" s="12"/>
      <c r="I14" s="214">
        <f>$E$11/$E$7</f>
        <v>0.32083333333333336</v>
      </c>
      <c r="J14" s="13"/>
      <c r="K14" s="100"/>
      <c r="L14" s="46">
        <f>COUNTIF(Feiertage!$B$2:$B$16,C14)</f>
        <v>0</v>
      </c>
      <c r="M14" s="100"/>
      <c r="N14" s="103"/>
    </row>
    <row r="15" spans="1:14" ht="18">
      <c r="A15" s="8"/>
      <c r="B15" s="9">
        <f aca="true" t="shared" si="0" ref="B15:B44">C15</f>
        <v>42278</v>
      </c>
      <c r="C15" s="10">
        <f>C14+1</f>
        <v>42278</v>
      </c>
      <c r="D15" s="99"/>
      <c r="E15" s="99"/>
      <c r="F15" s="99"/>
      <c r="G15" s="12">
        <f aca="true" t="shared" si="1" ref="G15:G44">IF(OR(K15="U",K15="k",K15="S"),I15,E15-D15-F15)</f>
        <v>0</v>
      </c>
      <c r="H15" s="12"/>
      <c r="I15" s="214">
        <f>$E$11/$E$7</f>
        <v>0.32083333333333336</v>
      </c>
      <c r="J15" s="13"/>
      <c r="K15" s="100"/>
      <c r="L15" s="46">
        <f>COUNTIF(Feiertage!$B$2:$B$16,Jänner!C15)</f>
        <v>0</v>
      </c>
      <c r="M15" s="100"/>
      <c r="N15" s="103"/>
    </row>
    <row r="16" spans="1:14" ht="18">
      <c r="A16" s="8"/>
      <c r="B16" s="9">
        <f t="shared" si="0"/>
        <v>42279</v>
      </c>
      <c r="C16" s="10">
        <f aca="true" t="shared" si="2" ref="C16:C44">C15+1</f>
        <v>42279</v>
      </c>
      <c r="D16" s="99"/>
      <c r="E16" s="99"/>
      <c r="F16" s="99"/>
      <c r="G16" s="12">
        <f t="shared" si="1"/>
        <v>0</v>
      </c>
      <c r="H16" s="12"/>
      <c r="I16" s="108">
        <f>$E$11/$E$7</f>
        <v>0.32083333333333336</v>
      </c>
      <c r="J16" s="13"/>
      <c r="K16" s="100"/>
      <c r="L16" s="46">
        <f>COUNTIF(Feiertage!$B$2:$B$16,Jänner!C16)</f>
        <v>0</v>
      </c>
      <c r="M16" s="100"/>
      <c r="N16" s="104"/>
    </row>
    <row r="17" spans="1:14" ht="18">
      <c r="A17" s="8"/>
      <c r="B17" s="9">
        <f t="shared" si="0"/>
        <v>42280</v>
      </c>
      <c r="C17" s="10">
        <f t="shared" si="2"/>
        <v>42280</v>
      </c>
      <c r="D17" s="99"/>
      <c r="E17" s="99"/>
      <c r="F17" s="99"/>
      <c r="G17" s="12">
        <f t="shared" si="1"/>
        <v>0</v>
      </c>
      <c r="H17" s="12"/>
      <c r="I17" s="108">
        <f>$E$11/$E$7</f>
        <v>0.32083333333333336</v>
      </c>
      <c r="J17" s="13"/>
      <c r="K17" s="100"/>
      <c r="L17" s="46">
        <f>COUNTIF(Feiertage!$B$2:$B$16,Jänner!C17)</f>
        <v>0</v>
      </c>
      <c r="M17" s="100"/>
      <c r="N17" s="104"/>
    </row>
    <row r="18" spans="1:14" ht="18.75" thickBot="1">
      <c r="A18" s="8"/>
      <c r="B18" s="9">
        <f t="shared" si="0"/>
        <v>42281</v>
      </c>
      <c r="C18" s="10">
        <f t="shared" si="2"/>
        <v>42281</v>
      </c>
      <c r="D18" s="99">
        <v>0</v>
      </c>
      <c r="E18" s="99">
        <v>0</v>
      </c>
      <c r="F18" s="99">
        <v>0</v>
      </c>
      <c r="G18" s="12">
        <f t="shared" si="1"/>
        <v>0</v>
      </c>
      <c r="H18" s="12"/>
      <c r="I18" s="96">
        <f>IF(OR(L18=1,'Allgemeine Daten'!C14=""),"",$E$11/$E$7)</f>
      </c>
      <c r="J18" s="13"/>
      <c r="K18" s="100"/>
      <c r="L18" s="46">
        <f>COUNTIF(Feiertage!$B$2:$B$16,Jänner!C18)</f>
        <v>0</v>
      </c>
      <c r="M18" s="100"/>
      <c r="N18" s="105"/>
    </row>
    <row r="19" spans="1:14" ht="18.75" thickBot="1">
      <c r="A19" s="28"/>
      <c r="B19" s="9">
        <f t="shared" si="0"/>
        <v>42282</v>
      </c>
      <c r="C19" s="10">
        <f t="shared" si="2"/>
        <v>42282</v>
      </c>
      <c r="D19" s="99">
        <v>0</v>
      </c>
      <c r="E19" s="99">
        <v>0</v>
      </c>
      <c r="F19" s="99">
        <v>0</v>
      </c>
      <c r="G19" s="12">
        <f t="shared" si="1"/>
        <v>0</v>
      </c>
      <c r="H19" s="84">
        <f>SUM(G14:G18)</f>
        <v>0</v>
      </c>
      <c r="I19" s="84">
        <f>SUM(I14:I18)</f>
        <v>1.2833333333333334</v>
      </c>
      <c r="J19" s="85">
        <f>H19-I19</f>
        <v>-1.2833333333333334</v>
      </c>
      <c r="K19" s="100"/>
      <c r="L19" s="46">
        <f>COUNTIF(Feiertage!$B$2:$B$16,Jänner!C19)</f>
        <v>1</v>
      </c>
      <c r="M19" s="100"/>
      <c r="N19" s="105"/>
    </row>
    <row r="20" spans="1:14" ht="18">
      <c r="A20" s="8"/>
      <c r="B20" s="9">
        <f t="shared" si="0"/>
        <v>42283</v>
      </c>
      <c r="C20" s="10">
        <f t="shared" si="2"/>
        <v>42283</v>
      </c>
      <c r="D20" s="99"/>
      <c r="E20" s="99"/>
      <c r="F20" s="99"/>
      <c r="G20" s="12">
        <f t="shared" si="1"/>
        <v>0</v>
      </c>
      <c r="H20" s="45"/>
      <c r="I20" s="214">
        <f>$E$11/$E$7</f>
        <v>0.32083333333333336</v>
      </c>
      <c r="J20" s="83"/>
      <c r="K20" s="100"/>
      <c r="L20" s="46">
        <f>COUNTIF(Feiertage!$B$2:$B$16,Jänner!C20)</f>
        <v>0</v>
      </c>
      <c r="M20" s="106"/>
      <c r="N20" s="107"/>
    </row>
    <row r="21" spans="1:14" ht="18">
      <c r="A21" s="8"/>
      <c r="B21" s="9">
        <f t="shared" si="0"/>
        <v>42284</v>
      </c>
      <c r="C21" s="10">
        <f>C20+1</f>
        <v>42284</v>
      </c>
      <c r="D21" s="99"/>
      <c r="E21" s="99"/>
      <c r="F21" s="99"/>
      <c r="G21" s="12">
        <f t="shared" si="1"/>
        <v>0</v>
      </c>
      <c r="H21" s="12"/>
      <c r="I21" s="214">
        <f>$E$11/$E$7</f>
        <v>0.32083333333333336</v>
      </c>
      <c r="J21" s="13"/>
      <c r="K21" s="100"/>
      <c r="L21" s="46">
        <f>COUNTIF(Feiertage!$B$2:$B$16,Jänner!C21)</f>
        <v>0</v>
      </c>
      <c r="M21" s="100"/>
      <c r="N21" s="104"/>
    </row>
    <row r="22" spans="1:14" ht="18">
      <c r="A22" s="8"/>
      <c r="B22" s="9">
        <f t="shared" si="0"/>
        <v>42285</v>
      </c>
      <c r="C22" s="10">
        <f t="shared" si="2"/>
        <v>42285</v>
      </c>
      <c r="D22" s="99"/>
      <c r="E22" s="99"/>
      <c r="F22" s="99"/>
      <c r="G22" s="12">
        <f t="shared" si="1"/>
        <v>0</v>
      </c>
      <c r="H22" s="12"/>
      <c r="I22" s="214">
        <f>$E$11/$E$7</f>
        <v>0.32083333333333336</v>
      </c>
      <c r="J22" s="13"/>
      <c r="K22" s="100"/>
      <c r="L22" s="46">
        <f>COUNTIF(Feiertage!$B$2:$B$16,Jänner!C22)</f>
        <v>0</v>
      </c>
      <c r="M22" s="100"/>
      <c r="N22" s="104"/>
    </row>
    <row r="23" spans="1:14" ht="18">
      <c r="A23" s="8"/>
      <c r="B23" s="9">
        <f t="shared" si="0"/>
        <v>42286</v>
      </c>
      <c r="C23" s="10">
        <f t="shared" si="2"/>
        <v>42286</v>
      </c>
      <c r="D23" s="99"/>
      <c r="E23" s="99"/>
      <c r="F23" s="99"/>
      <c r="G23" s="12">
        <f t="shared" si="1"/>
        <v>0</v>
      </c>
      <c r="H23" s="12"/>
      <c r="I23" s="214">
        <f>$E$11/$E$7</f>
        <v>0.32083333333333336</v>
      </c>
      <c r="J23" s="13"/>
      <c r="K23" s="100"/>
      <c r="L23" s="46">
        <f>COUNTIF(Feiertage!$B$2:$B$16,Jänner!C23)</f>
        <v>0</v>
      </c>
      <c r="M23" s="100"/>
      <c r="N23" s="104"/>
    </row>
    <row r="24" spans="1:14" ht="18">
      <c r="A24" s="8"/>
      <c r="B24" s="9">
        <f t="shared" si="0"/>
        <v>42287</v>
      </c>
      <c r="C24" s="10">
        <f t="shared" si="2"/>
        <v>42287</v>
      </c>
      <c r="D24" s="99"/>
      <c r="E24" s="99"/>
      <c r="F24" s="99"/>
      <c r="G24" s="12">
        <f t="shared" si="1"/>
        <v>0</v>
      </c>
      <c r="H24" s="12"/>
      <c r="I24" s="108">
        <f>$E$11/$E$7</f>
        <v>0.32083333333333336</v>
      </c>
      <c r="J24" s="13"/>
      <c r="K24" s="100"/>
      <c r="L24" s="46">
        <f>COUNTIF(Feiertage!$B$2:$B$16,Jänner!C24)</f>
        <v>0</v>
      </c>
      <c r="M24" s="100"/>
      <c r="N24" s="104"/>
    </row>
    <row r="25" spans="1:14" ht="18.75" thickBot="1">
      <c r="A25" s="8"/>
      <c r="B25" s="9">
        <f t="shared" si="0"/>
        <v>42288</v>
      </c>
      <c r="C25" s="10">
        <f t="shared" si="2"/>
        <v>42288</v>
      </c>
      <c r="D25" s="99">
        <v>0</v>
      </c>
      <c r="E25" s="99">
        <v>0</v>
      </c>
      <c r="F25" s="99">
        <v>0</v>
      </c>
      <c r="G25" s="12">
        <f t="shared" si="1"/>
        <v>0</v>
      </c>
      <c r="H25" s="44"/>
      <c r="I25" s="96">
        <f>IF(OR(L25=1,'Allgemeine Daten'!C14=""),"",$E$11/$E$7)</f>
      </c>
      <c r="J25" s="82"/>
      <c r="K25" s="100"/>
      <c r="L25" s="46">
        <f>COUNTIF(Feiertage!$B$2:$B$16,Jänner!C25)</f>
        <v>0</v>
      </c>
      <c r="M25" s="100"/>
      <c r="N25" s="104"/>
    </row>
    <row r="26" spans="1:14" ht="18.75" thickBot="1">
      <c r="A26" s="8"/>
      <c r="B26" s="9">
        <f t="shared" si="0"/>
        <v>42289</v>
      </c>
      <c r="C26" s="10">
        <f t="shared" si="2"/>
        <v>42289</v>
      </c>
      <c r="D26" s="99">
        <v>0</v>
      </c>
      <c r="E26" s="99">
        <v>0</v>
      </c>
      <c r="F26" s="99">
        <v>0</v>
      </c>
      <c r="G26" s="12">
        <f t="shared" si="1"/>
        <v>0</v>
      </c>
      <c r="H26" s="84">
        <f>SUM(G20:G25)</f>
        <v>0</v>
      </c>
      <c r="I26" s="84">
        <f>SUM(I20:I25)</f>
        <v>1.6041666666666667</v>
      </c>
      <c r="J26" s="85">
        <f>H26-I26</f>
        <v>-1.6041666666666667</v>
      </c>
      <c r="K26" s="100"/>
      <c r="L26" s="46">
        <f>COUNTIF(Feiertage!$B$2:$B$16,Jänner!C26)</f>
        <v>0</v>
      </c>
      <c r="M26" s="100"/>
      <c r="N26" s="104"/>
    </row>
    <row r="27" spans="1:14" ht="18">
      <c r="A27" s="8"/>
      <c r="B27" s="9">
        <f t="shared" si="0"/>
        <v>42290</v>
      </c>
      <c r="C27" s="10">
        <f t="shared" si="2"/>
        <v>42290</v>
      </c>
      <c r="D27" s="99"/>
      <c r="E27" s="99"/>
      <c r="F27" s="99"/>
      <c r="G27" s="12">
        <f t="shared" si="1"/>
        <v>0</v>
      </c>
      <c r="H27" s="83"/>
      <c r="I27" s="214">
        <f>$E$11/$E$7</f>
        <v>0.32083333333333336</v>
      </c>
      <c r="J27" s="83"/>
      <c r="K27" s="100"/>
      <c r="L27" s="46">
        <f>COUNTIF(Feiertage!$B$2:$B$16,Jänner!C27)</f>
        <v>0</v>
      </c>
      <c r="M27" s="100"/>
      <c r="N27" s="104"/>
    </row>
    <row r="28" spans="1:14" ht="18">
      <c r="A28" s="8"/>
      <c r="B28" s="9">
        <f t="shared" si="0"/>
        <v>42291</v>
      </c>
      <c r="C28" s="10">
        <f>C27+1</f>
        <v>42291</v>
      </c>
      <c r="D28" s="99"/>
      <c r="E28" s="99"/>
      <c r="F28" s="99"/>
      <c r="G28" s="12">
        <f t="shared" si="1"/>
        <v>0</v>
      </c>
      <c r="H28" s="12"/>
      <c r="I28" s="214">
        <f>$E$11/$E$7</f>
        <v>0.32083333333333336</v>
      </c>
      <c r="J28" s="13"/>
      <c r="K28" s="100"/>
      <c r="L28" s="46">
        <f>COUNTIF(Feiertage!$B$2:$B$16,Jänner!C28)</f>
        <v>0</v>
      </c>
      <c r="M28" s="100"/>
      <c r="N28" s="104"/>
    </row>
    <row r="29" spans="1:14" ht="18">
      <c r="A29" s="8"/>
      <c r="B29" s="9">
        <f t="shared" si="0"/>
        <v>42292</v>
      </c>
      <c r="C29" s="10">
        <f t="shared" si="2"/>
        <v>42292</v>
      </c>
      <c r="D29" s="99"/>
      <c r="E29" s="99"/>
      <c r="F29" s="99"/>
      <c r="G29" s="12">
        <f t="shared" si="1"/>
        <v>0</v>
      </c>
      <c r="H29" s="12"/>
      <c r="I29" s="214">
        <f>$E$11/$E$7</f>
        <v>0.32083333333333336</v>
      </c>
      <c r="J29" s="13"/>
      <c r="K29" s="100"/>
      <c r="L29" s="46">
        <f>COUNTIF(Feiertage!$B$2:$B$16,Jänner!C29)</f>
        <v>0</v>
      </c>
      <c r="M29" s="100"/>
      <c r="N29" s="104"/>
    </row>
    <row r="30" spans="1:14" ht="18">
      <c r="A30" s="8"/>
      <c r="B30" s="9">
        <f t="shared" si="0"/>
        <v>42293</v>
      </c>
      <c r="C30" s="10">
        <f t="shared" si="2"/>
        <v>42293</v>
      </c>
      <c r="D30" s="99"/>
      <c r="E30" s="99"/>
      <c r="F30" s="99"/>
      <c r="G30" s="12">
        <f t="shared" si="1"/>
        <v>0</v>
      </c>
      <c r="H30" s="12"/>
      <c r="I30" s="214">
        <f>$E$11/$E$7</f>
        <v>0.32083333333333336</v>
      </c>
      <c r="J30" s="13"/>
      <c r="K30" s="100"/>
      <c r="L30" s="46">
        <f>COUNTIF(Feiertage!$B$2:$B$16,Jänner!C30)</f>
        <v>0</v>
      </c>
      <c r="M30" s="100"/>
      <c r="N30" s="104"/>
    </row>
    <row r="31" spans="1:14" ht="18">
      <c r="A31" s="8"/>
      <c r="B31" s="9">
        <f t="shared" si="0"/>
        <v>42294</v>
      </c>
      <c r="C31" s="10">
        <f t="shared" si="2"/>
        <v>42294</v>
      </c>
      <c r="D31" s="99"/>
      <c r="E31" s="99"/>
      <c r="F31" s="99"/>
      <c r="G31" s="12">
        <f t="shared" si="1"/>
        <v>0</v>
      </c>
      <c r="H31" s="12"/>
      <c r="I31" s="108">
        <f>$E$11/$E$7</f>
        <v>0.32083333333333336</v>
      </c>
      <c r="J31" s="13"/>
      <c r="K31" s="100"/>
      <c r="L31" s="46">
        <f>COUNTIF(Feiertage!$B$2:$B$16,Jänner!C31)</f>
        <v>0</v>
      </c>
      <c r="M31" s="100"/>
      <c r="N31" s="104"/>
    </row>
    <row r="32" spans="1:14" ht="18.75" thickBot="1">
      <c r="A32" s="8"/>
      <c r="B32" s="9">
        <f t="shared" si="0"/>
        <v>42295</v>
      </c>
      <c r="C32" s="10">
        <f t="shared" si="2"/>
        <v>42295</v>
      </c>
      <c r="D32" s="99">
        <v>0</v>
      </c>
      <c r="E32" s="99">
        <v>0</v>
      </c>
      <c r="F32" s="99">
        <v>0</v>
      </c>
      <c r="G32" s="12">
        <f t="shared" si="1"/>
        <v>0</v>
      </c>
      <c r="H32" s="44"/>
      <c r="I32" s="96">
        <f>IF(OR(L32=1,'Allgemeine Daten'!C14=""),"",$E$11/$E$7)</f>
      </c>
      <c r="J32" s="82"/>
      <c r="K32" s="100"/>
      <c r="L32" s="46">
        <f>COUNTIF(Feiertage!$B$2:$B$16,Jänner!C32)</f>
        <v>0</v>
      </c>
      <c r="M32" s="100"/>
      <c r="N32" s="104"/>
    </row>
    <row r="33" spans="1:14" ht="18.75" thickBot="1">
      <c r="A33" s="8"/>
      <c r="B33" s="9">
        <f t="shared" si="0"/>
        <v>42296</v>
      </c>
      <c r="C33" s="10">
        <f t="shared" si="2"/>
        <v>42296</v>
      </c>
      <c r="D33" s="99">
        <v>0</v>
      </c>
      <c r="E33" s="99">
        <v>0</v>
      </c>
      <c r="F33" s="99">
        <v>0</v>
      </c>
      <c r="G33" s="12">
        <f t="shared" si="1"/>
        <v>0</v>
      </c>
      <c r="H33" s="84">
        <f>SUM(G27:G32)</f>
        <v>0</v>
      </c>
      <c r="I33" s="84">
        <f>SUM(I27:I32)</f>
        <v>1.6041666666666667</v>
      </c>
      <c r="J33" s="85">
        <f>H33-I33</f>
        <v>-1.6041666666666667</v>
      </c>
      <c r="K33" s="100"/>
      <c r="L33" s="46">
        <f>COUNTIF(Feiertage!$B$2:$B$16,Jänner!C33)</f>
        <v>0</v>
      </c>
      <c r="M33" s="108"/>
      <c r="N33" s="104"/>
    </row>
    <row r="34" spans="1:14" ht="18">
      <c r="A34" s="8"/>
      <c r="B34" s="9">
        <f t="shared" si="0"/>
        <v>42297</v>
      </c>
      <c r="C34" s="10">
        <f t="shared" si="2"/>
        <v>42297</v>
      </c>
      <c r="D34" s="99"/>
      <c r="E34" s="99"/>
      <c r="F34" s="99"/>
      <c r="G34" s="12">
        <f t="shared" si="1"/>
        <v>0</v>
      </c>
      <c r="H34" s="83"/>
      <c r="I34" s="214">
        <f>$E$11/$E$7</f>
        <v>0.32083333333333336</v>
      </c>
      <c r="J34" s="83"/>
      <c r="K34" s="100"/>
      <c r="L34" s="46">
        <f>COUNTIF(Feiertage!$B$2:$B$16,Jänner!C34)</f>
        <v>0</v>
      </c>
      <c r="M34" s="100"/>
      <c r="N34" s="104"/>
    </row>
    <row r="35" spans="1:14" ht="18">
      <c r="A35" s="8"/>
      <c r="B35" s="9">
        <f t="shared" si="0"/>
        <v>42298</v>
      </c>
      <c r="C35" s="10">
        <f>C34+1</f>
        <v>42298</v>
      </c>
      <c r="D35" s="99"/>
      <c r="E35" s="99"/>
      <c r="F35" s="99"/>
      <c r="G35" s="12">
        <f t="shared" si="1"/>
        <v>0</v>
      </c>
      <c r="H35" s="13"/>
      <c r="I35" s="214">
        <f>$E$11/$E$7</f>
        <v>0.32083333333333336</v>
      </c>
      <c r="J35" s="13"/>
      <c r="K35" s="100"/>
      <c r="L35" s="46">
        <f>COUNTIF(Feiertage!$B$2:$B$16,Jänner!C35)</f>
        <v>0</v>
      </c>
      <c r="M35" s="100"/>
      <c r="N35" s="104"/>
    </row>
    <row r="36" spans="1:14" ht="18">
      <c r="A36" s="8"/>
      <c r="B36" s="9">
        <f t="shared" si="0"/>
        <v>42299</v>
      </c>
      <c r="C36" s="10">
        <f t="shared" si="2"/>
        <v>42299</v>
      </c>
      <c r="D36" s="99"/>
      <c r="E36" s="99"/>
      <c r="F36" s="99"/>
      <c r="G36" s="12">
        <f t="shared" si="1"/>
        <v>0</v>
      </c>
      <c r="H36" s="12"/>
      <c r="I36" s="214">
        <f>$E$11/$E$7</f>
        <v>0.32083333333333336</v>
      </c>
      <c r="J36" s="13"/>
      <c r="K36" s="100"/>
      <c r="L36" s="46">
        <f>COUNTIF(Feiertage!$B$2:$B$16,Jänner!C36)</f>
        <v>0</v>
      </c>
      <c r="M36" s="100"/>
      <c r="N36" s="104"/>
    </row>
    <row r="37" spans="1:14" ht="18">
      <c r="A37" s="8"/>
      <c r="B37" s="9">
        <f t="shared" si="0"/>
        <v>42300</v>
      </c>
      <c r="C37" s="10">
        <f t="shared" si="2"/>
        <v>42300</v>
      </c>
      <c r="D37" s="99"/>
      <c r="E37" s="99"/>
      <c r="F37" s="99"/>
      <c r="G37" s="12">
        <f t="shared" si="1"/>
        <v>0</v>
      </c>
      <c r="H37" s="12"/>
      <c r="I37" s="214">
        <f>$E$11/$E$7</f>
        <v>0.32083333333333336</v>
      </c>
      <c r="J37" s="13"/>
      <c r="K37" s="100"/>
      <c r="L37" s="46">
        <f>COUNTIF(Feiertage!$B$2:$B$16,Jänner!C37)</f>
        <v>0</v>
      </c>
      <c r="M37" s="100"/>
      <c r="N37" s="104"/>
    </row>
    <row r="38" spans="1:14" ht="18">
      <c r="A38" s="8"/>
      <c r="B38" s="9">
        <f t="shared" si="0"/>
        <v>42301</v>
      </c>
      <c r="C38" s="10">
        <f t="shared" si="2"/>
        <v>42301</v>
      </c>
      <c r="D38" s="99"/>
      <c r="E38" s="99"/>
      <c r="F38" s="99"/>
      <c r="G38" s="12">
        <f t="shared" si="1"/>
        <v>0</v>
      </c>
      <c r="H38" s="12"/>
      <c r="I38" s="108">
        <f>$E$11/$E$7</f>
        <v>0.32083333333333336</v>
      </c>
      <c r="J38" s="13"/>
      <c r="K38" s="100"/>
      <c r="L38" s="46">
        <f>COUNTIF(Feiertage!$B$2:$B$16,Jänner!C38)</f>
        <v>0</v>
      </c>
      <c r="M38" s="100"/>
      <c r="N38" s="104"/>
    </row>
    <row r="39" spans="1:14" ht="18.75" thickBot="1">
      <c r="A39" s="8"/>
      <c r="B39" s="9">
        <f t="shared" si="0"/>
        <v>42302</v>
      </c>
      <c r="C39" s="10">
        <f t="shared" si="2"/>
        <v>42302</v>
      </c>
      <c r="D39" s="99">
        <v>0</v>
      </c>
      <c r="E39" s="99">
        <v>0</v>
      </c>
      <c r="F39" s="99">
        <v>0</v>
      </c>
      <c r="G39" s="12">
        <f t="shared" si="1"/>
        <v>0</v>
      </c>
      <c r="H39" s="44"/>
      <c r="I39" s="96">
        <f>IF(OR(L39=1,'Allgemeine Daten'!C14=""),"",$E$11/$E$7)</f>
      </c>
      <c r="J39" s="82"/>
      <c r="K39" s="100"/>
      <c r="L39" s="46">
        <v>1</v>
      </c>
      <c r="M39" s="100"/>
      <c r="N39" s="104"/>
    </row>
    <row r="40" spans="1:14" ht="18.75" thickBot="1">
      <c r="A40" s="8"/>
      <c r="B40" s="9">
        <f t="shared" si="0"/>
        <v>42303</v>
      </c>
      <c r="C40" s="10">
        <f t="shared" si="2"/>
        <v>42303</v>
      </c>
      <c r="D40" s="99">
        <v>0</v>
      </c>
      <c r="E40" s="99">
        <v>0</v>
      </c>
      <c r="F40" s="99">
        <v>0</v>
      </c>
      <c r="G40" s="12">
        <f t="shared" si="1"/>
        <v>0</v>
      </c>
      <c r="H40" s="84">
        <f>SUM(G34:G39)</f>
        <v>0</v>
      </c>
      <c r="I40" s="84">
        <f>SUM(I34:I39)</f>
        <v>1.6041666666666667</v>
      </c>
      <c r="J40" s="85">
        <f>H40-I40</f>
        <v>-1.6041666666666667</v>
      </c>
      <c r="K40" s="100"/>
      <c r="L40" s="46">
        <f>COUNTIF(Feiertage!$B$2:$B$16,Jänner!C40)</f>
        <v>0</v>
      </c>
      <c r="M40" s="100"/>
      <c r="N40" s="104"/>
    </row>
    <row r="41" spans="1:14" ht="18">
      <c r="A41" s="29"/>
      <c r="B41" s="9">
        <f t="shared" si="0"/>
        <v>42304</v>
      </c>
      <c r="C41" s="10">
        <f t="shared" si="2"/>
        <v>42304</v>
      </c>
      <c r="D41" s="99"/>
      <c r="E41" s="99"/>
      <c r="F41" s="99"/>
      <c r="G41" s="12">
        <f t="shared" si="1"/>
        <v>0</v>
      </c>
      <c r="H41" s="45"/>
      <c r="I41" s="214">
        <f>$E$11/$E$7</f>
        <v>0.32083333333333336</v>
      </c>
      <c r="J41" s="83"/>
      <c r="K41" s="100"/>
      <c r="L41" s="46">
        <f>COUNTIF(Feiertage!$B$2:$B$16,Jänner!C41)</f>
        <v>0</v>
      </c>
      <c r="M41" s="100"/>
      <c r="N41" s="104"/>
    </row>
    <row r="42" spans="1:14" ht="18">
      <c r="A42" s="8"/>
      <c r="B42" s="9">
        <f t="shared" si="0"/>
        <v>42305</v>
      </c>
      <c r="C42" s="10">
        <f>C41+1</f>
        <v>42305</v>
      </c>
      <c r="D42" s="99"/>
      <c r="E42" s="99"/>
      <c r="F42" s="99"/>
      <c r="G42" s="12">
        <f t="shared" si="1"/>
        <v>0</v>
      </c>
      <c r="H42" s="12"/>
      <c r="I42" s="214">
        <f>$E$11/$E$7</f>
        <v>0.32083333333333336</v>
      </c>
      <c r="J42" s="13"/>
      <c r="K42" s="100"/>
      <c r="L42" s="46">
        <f>COUNTIF(Feiertage!$B$2:$B$16,Jänner!C42)</f>
        <v>0</v>
      </c>
      <c r="M42" s="100"/>
      <c r="N42" s="104"/>
    </row>
    <row r="43" spans="1:14" ht="18">
      <c r="A43" s="8"/>
      <c r="B43" s="9">
        <f t="shared" si="0"/>
        <v>42306</v>
      </c>
      <c r="C43" s="10">
        <f t="shared" si="2"/>
        <v>42306</v>
      </c>
      <c r="D43" s="99"/>
      <c r="E43" s="99"/>
      <c r="F43" s="99"/>
      <c r="G43" s="12">
        <f t="shared" si="1"/>
        <v>0</v>
      </c>
      <c r="H43" s="12"/>
      <c r="I43" s="214">
        <f>$E$11/$E$7</f>
        <v>0.32083333333333336</v>
      </c>
      <c r="J43" s="13"/>
      <c r="K43" s="100"/>
      <c r="L43" s="46">
        <f>COUNTIF(Feiertage!$B$2:$B$16,Jänner!C43)</f>
        <v>0</v>
      </c>
      <c r="M43" s="100"/>
      <c r="N43" s="104"/>
    </row>
    <row r="44" spans="1:14" ht="18.75" thickBot="1">
      <c r="A44" s="29"/>
      <c r="B44" s="9">
        <f t="shared" si="0"/>
        <v>42307</v>
      </c>
      <c r="C44" s="10">
        <f t="shared" si="2"/>
        <v>42307</v>
      </c>
      <c r="D44" s="99"/>
      <c r="E44" s="99"/>
      <c r="F44" s="99"/>
      <c r="G44" s="12">
        <f t="shared" si="1"/>
        <v>0</v>
      </c>
      <c r="I44" s="214">
        <f>$E$11/$E$7</f>
        <v>0.32083333333333336</v>
      </c>
      <c r="K44" s="100"/>
      <c r="L44" s="46">
        <f>COUNTIF(Feiertage!$B$2:$B$16,Jänner!C44)</f>
        <v>0</v>
      </c>
      <c r="M44" s="100"/>
      <c r="N44" s="104"/>
    </row>
    <row r="45" spans="1:14" ht="18.75" thickBot="1">
      <c r="A45" s="29"/>
      <c r="B45" s="9"/>
      <c r="C45" s="10"/>
      <c r="D45" s="11"/>
      <c r="E45" s="11"/>
      <c r="F45" s="11"/>
      <c r="G45" s="12"/>
      <c r="H45" s="84">
        <f>SUM(G41:G44)</f>
        <v>0</v>
      </c>
      <c r="I45" s="84">
        <f>SUM(I41:I44)</f>
        <v>1.2833333333333334</v>
      </c>
      <c r="J45" s="148">
        <f>H45-I45</f>
        <v>-1.2833333333333334</v>
      </c>
      <c r="K45" s="173"/>
      <c r="L45" s="46">
        <f>COUNTIF(Feiertage!$B$2:$B$16,Jänner!C45)</f>
        <v>0</v>
      </c>
      <c r="M45" s="13"/>
      <c r="N45" s="16"/>
    </row>
    <row r="46" spans="1:14" ht="18">
      <c r="A46" s="29"/>
      <c r="B46" s="9"/>
      <c r="C46" s="10"/>
      <c r="D46" s="11"/>
      <c r="E46" s="11"/>
      <c r="F46" s="11"/>
      <c r="G46" s="12"/>
      <c r="H46" s="12"/>
      <c r="I46" s="13"/>
      <c r="J46" s="13"/>
      <c r="K46" s="13"/>
      <c r="L46" s="46">
        <f>COUNTIF(Feiertage!$B$2:$B$16,Jänner!C46)</f>
        <v>0</v>
      </c>
      <c r="M46" s="13"/>
      <c r="N46" s="16"/>
    </row>
    <row r="47" spans="1:14" ht="18">
      <c r="A47" s="29"/>
      <c r="B47" s="9"/>
      <c r="C47" s="10"/>
      <c r="D47" s="11"/>
      <c r="E47" s="11"/>
      <c r="F47" s="11"/>
      <c r="G47" s="143"/>
      <c r="H47" s="12"/>
      <c r="I47" s="13"/>
      <c r="J47" s="13"/>
      <c r="K47" s="80"/>
      <c r="L47" s="46">
        <f>COUNTIF(Feiertage!$B$2:$B$16,Jänner!C47)</f>
        <v>0</v>
      </c>
      <c r="M47" s="13"/>
      <c r="N47" s="16"/>
    </row>
    <row r="48" spans="1:14" ht="18.75" thickBot="1">
      <c r="A48" s="29"/>
      <c r="B48" s="9"/>
      <c r="C48" s="10"/>
      <c r="D48" s="11"/>
      <c r="E48" s="11"/>
      <c r="F48" s="11"/>
      <c r="G48" s="79"/>
      <c r="H48" s="56"/>
      <c r="I48" s="56"/>
      <c r="J48" s="147"/>
      <c r="K48" s="80"/>
      <c r="L48" s="46">
        <f>COUNTIF(Feiertage!$B$2:$B$16,Jänner!C48)</f>
        <v>0</v>
      </c>
      <c r="M48" s="13"/>
      <c r="N48" s="16"/>
    </row>
    <row r="49" spans="1:14" ht="18.75" thickBot="1">
      <c r="A49" s="137" t="s">
        <v>70</v>
      </c>
      <c r="B49" s="9"/>
      <c r="C49" s="10"/>
      <c r="D49" s="11"/>
      <c r="E49" s="11"/>
      <c r="F49" s="11"/>
      <c r="G49" s="12"/>
      <c r="I49" s="144"/>
      <c r="J49" s="146">
        <f>September!J51</f>
        <v>-59.97291666666666</v>
      </c>
      <c r="K49" s="13"/>
      <c r="L49" s="46">
        <f>COUNTIF(Feiertage!$B$2:$B$16,Jänner!C49)</f>
        <v>0</v>
      </c>
      <c r="M49" s="13"/>
      <c r="N49" s="16"/>
    </row>
    <row r="50" spans="1:14" ht="18.75" thickBot="1">
      <c r="A50" s="237" t="s">
        <v>19</v>
      </c>
      <c r="B50" s="238"/>
      <c r="C50" s="238"/>
      <c r="D50" s="238"/>
      <c r="E50" s="238"/>
      <c r="F50" s="238"/>
      <c r="G50" s="279"/>
      <c r="H50" s="86">
        <f>H45+H40+H33+H26+H19</f>
        <v>0</v>
      </c>
      <c r="I50" s="85">
        <f>I45+I40+I33+I26+I19</f>
        <v>7.379166666666667</v>
      </c>
      <c r="J50" s="146">
        <f>J19+J26+J33+J40+J45</f>
        <v>-7.379166666666667</v>
      </c>
      <c r="K50" s="80"/>
      <c r="L50" s="46">
        <f>COUNTIF(Feiertage!$B$2:$B$16,Jänner!C50)</f>
        <v>0</v>
      </c>
      <c r="M50" s="17"/>
      <c r="N50" s="16"/>
    </row>
    <row r="51" spans="1:14" ht="18.75" thickBot="1">
      <c r="A51" s="30" t="s">
        <v>71</v>
      </c>
      <c r="B51" s="31"/>
      <c r="C51" s="31"/>
      <c r="D51" s="31"/>
      <c r="E51" s="31"/>
      <c r="F51" s="31"/>
      <c r="G51" s="15"/>
      <c r="H51" s="15"/>
      <c r="I51" s="32"/>
      <c r="J51" s="146">
        <f>J49+J50</f>
        <v>-67.35208333333333</v>
      </c>
      <c r="K51" s="32"/>
      <c r="L51" s="32"/>
      <c r="M51" s="33"/>
      <c r="N51" s="34"/>
    </row>
    <row r="52" spans="1:14" ht="18">
      <c r="A52" s="30"/>
      <c r="B52" s="31"/>
      <c r="C52" s="31"/>
      <c r="D52" s="31"/>
      <c r="E52" s="31"/>
      <c r="F52" s="31"/>
      <c r="G52" s="15"/>
      <c r="H52" s="15"/>
      <c r="I52" s="32"/>
      <c r="J52" s="32"/>
      <c r="K52" s="32"/>
      <c r="L52" s="32"/>
      <c r="M52" s="33"/>
      <c r="N52" s="34"/>
    </row>
    <row r="53" spans="1:14" ht="18">
      <c r="A53" s="30"/>
      <c r="B53" s="31"/>
      <c r="C53" s="31"/>
      <c r="D53" s="31"/>
      <c r="E53" s="31"/>
      <c r="F53" s="31"/>
      <c r="G53" s="15"/>
      <c r="H53" s="15"/>
      <c r="I53" s="32"/>
      <c r="J53" s="32"/>
      <c r="K53" s="32"/>
      <c r="L53" s="32"/>
      <c r="M53" s="33"/>
      <c r="N53" s="34"/>
    </row>
    <row r="54" spans="1:14" ht="12.75">
      <c r="A54" s="275" t="s">
        <v>18</v>
      </c>
      <c r="B54" s="276"/>
      <c r="C54" s="276"/>
      <c r="D54" s="35"/>
      <c r="E54" s="35"/>
      <c r="F54" s="35"/>
      <c r="G54" s="35"/>
      <c r="H54" s="35"/>
      <c r="I54" s="35"/>
      <c r="J54" s="35"/>
      <c r="K54" s="35"/>
      <c r="L54" s="35"/>
      <c r="M54" s="276" t="s">
        <v>72</v>
      </c>
      <c r="N54" s="277"/>
    </row>
    <row r="55" spans="1:14" ht="12.75">
      <c r="A55" s="267" t="s">
        <v>25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9" t="s">
        <v>27</v>
      </c>
      <c r="N55" s="270"/>
    </row>
    <row r="56" spans="1:14" ht="12.75">
      <c r="A56" s="271" t="s">
        <v>26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3" t="s">
        <v>28</v>
      </c>
      <c r="N56" s="274"/>
    </row>
    <row r="57" spans="1:14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8"/>
      <c r="N57" s="38"/>
    </row>
  </sheetData>
  <sheetProtection selectLockedCells="1"/>
  <mergeCells count="27">
    <mergeCell ref="A1:N1"/>
    <mergeCell ref="A2:D2"/>
    <mergeCell ref="E2:N2"/>
    <mergeCell ref="A3:D3"/>
    <mergeCell ref="E3:N3"/>
    <mergeCell ref="A4:D4"/>
    <mergeCell ref="E4:N4"/>
    <mergeCell ref="A5:D5"/>
    <mergeCell ref="E5:N5"/>
    <mergeCell ref="A6:D6"/>
    <mergeCell ref="E6:N6"/>
    <mergeCell ref="E7:N7"/>
    <mergeCell ref="A8:D8"/>
    <mergeCell ref="A9:D9"/>
    <mergeCell ref="E9:N9"/>
    <mergeCell ref="A10:D10"/>
    <mergeCell ref="E10:N10"/>
    <mergeCell ref="A11:D11"/>
    <mergeCell ref="E11:N11"/>
    <mergeCell ref="A56:L56"/>
    <mergeCell ref="M56:N56"/>
    <mergeCell ref="A50:G50"/>
    <mergeCell ref="D12:E12"/>
    <mergeCell ref="A54:C54"/>
    <mergeCell ref="M54:N54"/>
    <mergeCell ref="A55:L55"/>
    <mergeCell ref="M55:N55"/>
  </mergeCells>
  <conditionalFormatting sqref="L49:L50 A19:E19 A14:C18 A26:E26 A20:C25 A27:C38 A41:C44 F18:F19 D25:F26 F32:F33 A39:F40">
    <cfRule type="expression" priority="179" dxfId="3" stopIfTrue="1">
      <formula>IF($C14="",0,WEEKDAY($C14,2))&gt;5</formula>
    </cfRule>
  </conditionalFormatting>
  <conditionalFormatting sqref="L49:L50 M49:N49 A45:G48 A19:E19 A14:C18 A26:E26 K48:K49 A20:C25 A27:C38 A41:C44 F18:F19 D25:F26 F32:F33 A39:F40">
    <cfRule type="expression" priority="172" dxfId="3" stopIfTrue="1">
      <formula>COUNTIF(Feiertage,$C14)&gt;0</formula>
    </cfRule>
  </conditionalFormatting>
  <conditionalFormatting sqref="H19 H26:I26 H33:I33 H40:I40">
    <cfRule type="expression" priority="147" dxfId="3" stopIfTrue="1">
      <formula>IF(Oktober!#REF!="",0,WEEKDAY(Oktober!#REF!,2))&gt;5</formula>
    </cfRule>
  </conditionalFormatting>
  <conditionalFormatting sqref="I19">
    <cfRule type="expression" priority="140" dxfId="3" stopIfTrue="1">
      <formula>COUNTIF(Feiertage,Oktober!#REF!)&gt;0</formula>
    </cfRule>
  </conditionalFormatting>
  <conditionalFormatting sqref="I19">
    <cfRule type="expression" priority="141" dxfId="3" stopIfTrue="1">
      <formula>IF(Oktober!#REF!="",0,WEEKDAY(Oktober!#REF!,2))&gt;5</formula>
    </cfRule>
  </conditionalFormatting>
  <conditionalFormatting sqref="J13 J50 J45:J47">
    <cfRule type="cellIs" priority="178" dxfId="67" operator="lessThan" stopIfTrue="1">
      <formula>0</formula>
    </cfRule>
  </conditionalFormatting>
  <conditionalFormatting sqref="J50 J45:J47">
    <cfRule type="cellIs" priority="173" dxfId="66" operator="greaterThan" stopIfTrue="1">
      <formula>0</formula>
    </cfRule>
  </conditionalFormatting>
  <conditionalFormatting sqref="K49:K50">
    <cfRule type="containsText" priority="171" dxfId="66" operator="containsText" stopIfTrue="1" text="U">
      <formula>NOT(ISERROR(SEARCH("U",K49)))</formula>
    </cfRule>
  </conditionalFormatting>
  <conditionalFormatting sqref="M14:N44 H14:H18 J14:J18 L14:L48">
    <cfRule type="expression" priority="145" dxfId="3" stopIfTrue="1">
      <formula>IF($C14="",0,WEEKDAY($C14,2))&gt;5</formula>
    </cfRule>
  </conditionalFormatting>
  <conditionalFormatting sqref="H14:H18 H46:K47 J14:J18 L14:N48">
    <cfRule type="expression" priority="138" dxfId="3" stopIfTrue="1">
      <formula>COUNTIF(Feiertage,$C14)&gt;0</formula>
    </cfRule>
  </conditionalFormatting>
  <conditionalFormatting sqref="K46:K48">
    <cfRule type="containsText" priority="142" dxfId="67" operator="containsText" stopIfTrue="1" text="K">
      <formula>NOT(ISERROR(SEARCH("K",K46)))</formula>
    </cfRule>
    <cfRule type="containsText" priority="143" dxfId="66" operator="containsText" stopIfTrue="1" text="U ">
      <formula>NOT(ISERROR(SEARCH("U ",K46)))</formula>
    </cfRule>
  </conditionalFormatting>
  <conditionalFormatting sqref="H19 H26:I26 H33:I33 H40:I40 H45:I45">
    <cfRule type="expression" priority="146" dxfId="3" stopIfTrue="1">
      <formula>COUNTIF(Feiertage,Oktober!#REF!)&gt;0</formula>
    </cfRule>
  </conditionalFormatting>
  <conditionalFormatting sqref="J14:J43">
    <cfRule type="cellIs" priority="144" dxfId="67" operator="lessThan" stopIfTrue="1">
      <formula>0</formula>
    </cfRule>
  </conditionalFormatting>
  <conditionalFormatting sqref="J14:J43">
    <cfRule type="cellIs" priority="139" dxfId="66" operator="greaterThan" stopIfTrue="1">
      <formula>0</formula>
    </cfRule>
  </conditionalFormatting>
  <conditionalFormatting sqref="K46:K48">
    <cfRule type="containsText" priority="137" dxfId="66" operator="containsText" stopIfTrue="1" text="U">
      <formula>NOT(ISERROR(SEARCH("U",K46)))</formula>
    </cfRule>
  </conditionalFormatting>
  <conditionalFormatting sqref="J12">
    <cfRule type="cellIs" priority="136" dxfId="67" operator="lessThan" stopIfTrue="1">
      <formula>0</formula>
    </cfRule>
  </conditionalFormatting>
  <conditionalFormatting sqref="I18">
    <cfRule type="expression" priority="135" dxfId="3" stopIfTrue="1">
      <formula>IF($C18="",0,WEEKDAY($C18,2))&gt;5</formula>
    </cfRule>
  </conditionalFormatting>
  <conditionalFormatting sqref="I18">
    <cfRule type="expression" priority="134" dxfId="3" stopIfTrue="1">
      <formula>COUNTIF(Feiertage,$C18)&gt;0</formula>
    </cfRule>
  </conditionalFormatting>
  <conditionalFormatting sqref="H27:H32 H34:H39 H41:H43 J19:J43 H25:I25 H20:H24">
    <cfRule type="expression" priority="133" dxfId="3" stopIfTrue="1">
      <formula>IF($C20="",0,WEEKDAY($C20,2))&gt;5</formula>
    </cfRule>
  </conditionalFormatting>
  <conditionalFormatting sqref="H27:H32 H34:H39 H41:H43 J19:J43 H25:I25 H20:H24">
    <cfRule type="expression" priority="132" dxfId="3" stopIfTrue="1">
      <formula>COUNTIF(Feiertage,$C20)&gt;0</formula>
    </cfRule>
  </conditionalFormatting>
  <conditionalFormatting sqref="I32">
    <cfRule type="expression" priority="131" dxfId="3" stopIfTrue="1">
      <formula>IF($C33="",0,WEEKDAY($C33,2))&gt;5</formula>
    </cfRule>
  </conditionalFormatting>
  <conditionalFormatting sqref="I32">
    <cfRule type="expression" priority="130" dxfId="3" stopIfTrue="1">
      <formula>COUNTIF(Feiertage,$C33)&gt;0</formula>
    </cfRule>
  </conditionalFormatting>
  <conditionalFormatting sqref="I39">
    <cfRule type="expression" priority="129" dxfId="3" stopIfTrue="1">
      <formula>IF($C40="",0,WEEKDAY($C40,2))&gt;5</formula>
    </cfRule>
  </conditionalFormatting>
  <conditionalFormatting sqref="I39">
    <cfRule type="expression" priority="128" dxfId="3" stopIfTrue="1">
      <formula>COUNTIF(Feiertage,$C40)&gt;0</formula>
    </cfRule>
  </conditionalFormatting>
  <conditionalFormatting sqref="A49:G49 I49">
    <cfRule type="expression" priority="111" dxfId="3" stopIfTrue="1">
      <formula>COUNTIF(Feiertage,$C49)&gt;0</formula>
    </cfRule>
  </conditionalFormatting>
  <conditionalFormatting sqref="J49">
    <cfRule type="cellIs" priority="110" dxfId="67" operator="lessThan" stopIfTrue="1">
      <formula>0</formula>
    </cfRule>
  </conditionalFormatting>
  <conditionalFormatting sqref="J49">
    <cfRule type="cellIs" priority="109" dxfId="66" operator="greaterThan" stopIfTrue="1">
      <formula>0</formula>
    </cfRule>
  </conditionalFormatting>
  <conditionalFormatting sqref="J51">
    <cfRule type="cellIs" priority="108" dxfId="67" operator="lessThan" stopIfTrue="1">
      <formula>0</formula>
    </cfRule>
  </conditionalFormatting>
  <conditionalFormatting sqref="J51">
    <cfRule type="cellIs" priority="107" dxfId="66" operator="greaterThan" stopIfTrue="1">
      <formula>0</formula>
    </cfRule>
  </conditionalFormatting>
  <conditionalFormatting sqref="J45">
    <cfRule type="expression" priority="307" dxfId="3" stopIfTrue="1">
      <formula>COUNTIF(Feiertage,$C48)&gt;0</formula>
    </cfRule>
  </conditionalFormatting>
  <conditionalFormatting sqref="D25:E25">
    <cfRule type="expression" priority="106" dxfId="3" stopIfTrue="1">
      <formula>IF($C25="",0,WEEKDAY($C25,2))&gt;5</formula>
    </cfRule>
  </conditionalFormatting>
  <conditionalFormatting sqref="D25:E25">
    <cfRule type="expression" priority="105" dxfId="3" stopIfTrue="1">
      <formula>COUNTIF(Feiertage,$C25)&gt;0</formula>
    </cfRule>
  </conditionalFormatting>
  <conditionalFormatting sqref="D18:E18">
    <cfRule type="expression" priority="96" dxfId="3" stopIfTrue="1">
      <formula>IF($C18="",0,WEEKDAY($C18,2))&gt;5</formula>
    </cfRule>
  </conditionalFormatting>
  <conditionalFormatting sqref="D18:E18">
    <cfRule type="expression" priority="95" dxfId="3" stopIfTrue="1">
      <formula>COUNTIF(Feiertage,$C18)&gt;0</formula>
    </cfRule>
  </conditionalFormatting>
  <conditionalFormatting sqref="D32:E33">
    <cfRule type="expression" priority="84" dxfId="3" stopIfTrue="1">
      <formula>IF($C32="",0,WEEKDAY($C32,2))&gt;5</formula>
    </cfRule>
  </conditionalFormatting>
  <conditionalFormatting sqref="D32:E33">
    <cfRule type="expression" priority="83" dxfId="3" stopIfTrue="1">
      <formula>COUNTIF(Feiertage,$C32)&gt;0</formula>
    </cfRule>
  </conditionalFormatting>
  <conditionalFormatting sqref="D32:E32">
    <cfRule type="expression" priority="82" dxfId="3" stopIfTrue="1">
      <formula>IF($C32="",0,WEEKDAY($C32,2))&gt;5</formula>
    </cfRule>
  </conditionalFormatting>
  <conditionalFormatting sqref="D32:E32">
    <cfRule type="expression" priority="81" dxfId="3" stopIfTrue="1">
      <formula>COUNTIF(Feiertage,$C32)&gt;0</formula>
    </cfRule>
  </conditionalFormatting>
  <conditionalFormatting sqref="K14:K45">
    <cfRule type="expression" priority="76" dxfId="3" stopIfTrue="1">
      <formula>IF($C14="",0,WEEKDAY($C14,2))&gt;5</formula>
    </cfRule>
  </conditionalFormatting>
  <conditionalFormatting sqref="K14:K45">
    <cfRule type="expression" priority="73" dxfId="3" stopIfTrue="1">
      <formula>COUNTIF(Feiertage,$C14)&gt;0</formula>
    </cfRule>
  </conditionalFormatting>
  <conditionalFormatting sqref="K14:K45">
    <cfRule type="containsText" priority="74" dxfId="67" operator="containsText" stopIfTrue="1" text="K">
      <formula>NOT(ISERROR(SEARCH("K",K14)))</formula>
    </cfRule>
    <cfRule type="containsText" priority="75" dxfId="66" operator="containsText" stopIfTrue="1" text="U ">
      <formula>NOT(ISERROR(SEARCH("U ",K14)))</formula>
    </cfRule>
  </conditionalFormatting>
  <conditionalFormatting sqref="K14:K45">
    <cfRule type="containsText" priority="72" dxfId="65" operator="containsText" stopIfTrue="1" text="U">
      <formula>NOT(ISERROR(SEARCH("U",K14)))</formula>
    </cfRule>
  </conditionalFormatting>
  <conditionalFormatting sqref="K14:K45">
    <cfRule type="containsText" priority="71" dxfId="64" operator="containsText" stopIfTrue="1" text="s">
      <formula>NOT(ISERROR(SEARCH("s",K14)))</formula>
    </cfRule>
  </conditionalFormatting>
  <conditionalFormatting sqref="G14:G44">
    <cfRule type="expression" priority="70" dxfId="3" stopIfTrue="1">
      <formula>IF($C14="",0,WEEKDAY($C14,2))&gt;5</formula>
    </cfRule>
  </conditionalFormatting>
  <conditionalFormatting sqref="G14:G44">
    <cfRule type="expression" priority="69" dxfId="3" stopIfTrue="1">
      <formula>COUNTIF(Feiertage,$C14)&gt;0</formula>
    </cfRule>
  </conditionalFormatting>
  <conditionalFormatting sqref="F22:F24">
    <cfRule type="expression" priority="62" dxfId="3" stopIfTrue="1">
      <formula>IF($C22="",0,WEEKDAY($C22,2))&gt;5</formula>
    </cfRule>
  </conditionalFormatting>
  <conditionalFormatting sqref="F22:F24">
    <cfRule type="expression" priority="61" dxfId="3" stopIfTrue="1">
      <formula>COUNTIF(Feiertage,$C22)&gt;0</formula>
    </cfRule>
  </conditionalFormatting>
  <conditionalFormatting sqref="D22:E24">
    <cfRule type="expression" priority="60" dxfId="3" stopIfTrue="1">
      <formula>IF($C22="",0,WEEKDAY($C22,2))&gt;5</formula>
    </cfRule>
  </conditionalFormatting>
  <conditionalFormatting sqref="D22:E24">
    <cfRule type="expression" priority="59" dxfId="3" stopIfTrue="1">
      <formula>COUNTIF(Feiertage,$C22)&gt;0</formula>
    </cfRule>
  </conditionalFormatting>
  <conditionalFormatting sqref="F20:F21">
    <cfRule type="expression" priority="58" dxfId="3" stopIfTrue="1">
      <formula>IF($C20="",0,WEEKDAY($C20,2))&gt;5</formula>
    </cfRule>
  </conditionalFormatting>
  <conditionalFormatting sqref="F20:F21">
    <cfRule type="expression" priority="57" dxfId="3" stopIfTrue="1">
      <formula>COUNTIF(Feiertage,$C20)&gt;0</formula>
    </cfRule>
  </conditionalFormatting>
  <conditionalFormatting sqref="D20:E21">
    <cfRule type="expression" priority="56" dxfId="3" stopIfTrue="1">
      <formula>IF($C20="",0,WEEKDAY($C20,2))&gt;5</formula>
    </cfRule>
  </conditionalFormatting>
  <conditionalFormatting sqref="D20:E21">
    <cfRule type="expression" priority="55" dxfId="3" stopIfTrue="1">
      <formula>COUNTIF(Feiertage,$C20)&gt;0</formula>
    </cfRule>
  </conditionalFormatting>
  <conditionalFormatting sqref="F15:F17">
    <cfRule type="expression" priority="54" dxfId="3" stopIfTrue="1">
      <formula>IF($C15="",0,WEEKDAY($C15,2))&gt;5</formula>
    </cfRule>
  </conditionalFormatting>
  <conditionalFormatting sqref="F15:F17">
    <cfRule type="expression" priority="53" dxfId="3" stopIfTrue="1">
      <formula>COUNTIF(Feiertage,$C15)&gt;0</formula>
    </cfRule>
  </conditionalFormatting>
  <conditionalFormatting sqref="D15:E17">
    <cfRule type="expression" priority="52" dxfId="3" stopIfTrue="1">
      <formula>IF($C15="",0,WEEKDAY($C15,2))&gt;5</formula>
    </cfRule>
  </conditionalFormatting>
  <conditionalFormatting sqref="D15:E17">
    <cfRule type="expression" priority="51" dxfId="3" stopIfTrue="1">
      <formula>COUNTIF(Feiertage,$C15)&gt;0</formula>
    </cfRule>
  </conditionalFormatting>
  <conditionalFormatting sqref="F14">
    <cfRule type="expression" priority="50" dxfId="3" stopIfTrue="1">
      <formula>IF($C14="",0,WEEKDAY($C14,2))&gt;5</formula>
    </cfRule>
  </conditionalFormatting>
  <conditionalFormatting sqref="F14">
    <cfRule type="expression" priority="49" dxfId="3" stopIfTrue="1">
      <formula>COUNTIF(Feiertage,$C14)&gt;0</formula>
    </cfRule>
  </conditionalFormatting>
  <conditionalFormatting sqref="D14:E14">
    <cfRule type="expression" priority="48" dxfId="3" stopIfTrue="1">
      <formula>IF($C14="",0,WEEKDAY($C14,2))&gt;5</formula>
    </cfRule>
  </conditionalFormatting>
  <conditionalFormatting sqref="D14:E14">
    <cfRule type="expression" priority="47" dxfId="3" stopIfTrue="1">
      <formula>COUNTIF(Feiertage,$C14)&gt;0</formula>
    </cfRule>
  </conditionalFormatting>
  <conditionalFormatting sqref="F29:F31">
    <cfRule type="expression" priority="46" dxfId="3" stopIfTrue="1">
      <formula>IF($C29="",0,WEEKDAY($C29,2))&gt;5</formula>
    </cfRule>
  </conditionalFormatting>
  <conditionalFormatting sqref="F29:F31">
    <cfRule type="expression" priority="45" dxfId="3" stopIfTrue="1">
      <formula>COUNTIF(Feiertage,$C29)&gt;0</formula>
    </cfRule>
  </conditionalFormatting>
  <conditionalFormatting sqref="D29:E31">
    <cfRule type="expression" priority="44" dxfId="3" stopIfTrue="1">
      <formula>IF($C29="",0,WEEKDAY($C29,2))&gt;5</formula>
    </cfRule>
  </conditionalFormatting>
  <conditionalFormatting sqref="D29:E31">
    <cfRule type="expression" priority="43" dxfId="3" stopIfTrue="1">
      <formula>COUNTIF(Feiertage,$C29)&gt;0</formula>
    </cfRule>
  </conditionalFormatting>
  <conditionalFormatting sqref="F27:F28">
    <cfRule type="expression" priority="42" dxfId="3" stopIfTrue="1">
      <formula>IF($C27="",0,WEEKDAY($C27,2))&gt;5</formula>
    </cfRule>
  </conditionalFormatting>
  <conditionalFormatting sqref="F27:F28">
    <cfRule type="expression" priority="41" dxfId="3" stopIfTrue="1">
      <formula>COUNTIF(Feiertage,$C27)&gt;0</formula>
    </cfRule>
  </conditionalFormatting>
  <conditionalFormatting sqref="D27:E28">
    <cfRule type="expression" priority="40" dxfId="3" stopIfTrue="1">
      <formula>IF($C27="",0,WEEKDAY($C27,2))&gt;5</formula>
    </cfRule>
  </conditionalFormatting>
  <conditionalFormatting sqref="D27:E28">
    <cfRule type="expression" priority="39" dxfId="3" stopIfTrue="1">
      <formula>COUNTIF(Feiertage,$C27)&gt;0</formula>
    </cfRule>
  </conditionalFormatting>
  <conditionalFormatting sqref="F36:F38">
    <cfRule type="expression" priority="38" dxfId="3" stopIfTrue="1">
      <formula>IF($C36="",0,WEEKDAY($C36,2))&gt;5</formula>
    </cfRule>
  </conditionalFormatting>
  <conditionalFormatting sqref="F36:F38">
    <cfRule type="expression" priority="37" dxfId="3" stopIfTrue="1">
      <formula>COUNTIF(Feiertage,$C36)&gt;0</formula>
    </cfRule>
  </conditionalFormatting>
  <conditionalFormatting sqref="D36:E38">
    <cfRule type="expression" priority="36" dxfId="3" stopIfTrue="1">
      <formula>IF($C36="",0,WEEKDAY($C36,2))&gt;5</formula>
    </cfRule>
  </conditionalFormatting>
  <conditionalFormatting sqref="D36:E38">
    <cfRule type="expression" priority="35" dxfId="3" stopIfTrue="1">
      <formula>COUNTIF(Feiertage,$C36)&gt;0</formula>
    </cfRule>
  </conditionalFormatting>
  <conditionalFormatting sqref="F34:F35">
    <cfRule type="expression" priority="34" dxfId="3" stopIfTrue="1">
      <formula>IF($C34="",0,WEEKDAY($C34,2))&gt;5</formula>
    </cfRule>
  </conditionalFormatting>
  <conditionalFormatting sqref="F34:F35">
    <cfRule type="expression" priority="33" dxfId="3" stopIfTrue="1">
      <formula>COUNTIF(Feiertage,$C34)&gt;0</formula>
    </cfRule>
  </conditionalFormatting>
  <conditionalFormatting sqref="D34:E35">
    <cfRule type="expression" priority="32" dxfId="3" stopIfTrue="1">
      <formula>IF($C34="",0,WEEKDAY($C34,2))&gt;5</formula>
    </cfRule>
  </conditionalFormatting>
  <conditionalFormatting sqref="D34:E35">
    <cfRule type="expression" priority="31" dxfId="3" stopIfTrue="1">
      <formula>COUNTIF(Feiertage,$C34)&gt;0</formula>
    </cfRule>
  </conditionalFormatting>
  <conditionalFormatting sqref="F42:F44">
    <cfRule type="expression" priority="30" dxfId="3" stopIfTrue="1">
      <formula>IF($C42="",0,WEEKDAY($C42,2))&gt;5</formula>
    </cfRule>
  </conditionalFormatting>
  <conditionalFormatting sqref="F42:F44">
    <cfRule type="expression" priority="29" dxfId="3" stopIfTrue="1">
      <formula>COUNTIF(Feiertage,$C42)&gt;0</formula>
    </cfRule>
  </conditionalFormatting>
  <conditionalFormatting sqref="D42:E44">
    <cfRule type="expression" priority="28" dxfId="3" stopIfTrue="1">
      <formula>IF($C42="",0,WEEKDAY($C42,2))&gt;5</formula>
    </cfRule>
  </conditionalFormatting>
  <conditionalFormatting sqref="D42:E44">
    <cfRule type="expression" priority="27" dxfId="3" stopIfTrue="1">
      <formula>COUNTIF(Feiertage,$C42)&gt;0</formula>
    </cfRule>
  </conditionalFormatting>
  <conditionalFormatting sqref="F41">
    <cfRule type="expression" priority="26" dxfId="3" stopIfTrue="1">
      <formula>IF($C41="",0,WEEKDAY($C41,2))&gt;5</formula>
    </cfRule>
  </conditionalFormatting>
  <conditionalFormatting sqref="F41">
    <cfRule type="expression" priority="25" dxfId="3" stopIfTrue="1">
      <formula>COUNTIF(Feiertage,$C41)&gt;0</formula>
    </cfRule>
  </conditionalFormatting>
  <conditionalFormatting sqref="D41:E41">
    <cfRule type="expression" priority="24" dxfId="3" stopIfTrue="1">
      <formula>IF($C41="",0,WEEKDAY($C41,2))&gt;5</formula>
    </cfRule>
  </conditionalFormatting>
  <conditionalFormatting sqref="D41:E41">
    <cfRule type="expression" priority="23" dxfId="3" stopIfTrue="1">
      <formula>COUNTIF(Feiertage,$C41)&gt;0</formula>
    </cfRule>
  </conditionalFormatting>
  <conditionalFormatting sqref="I20:I23">
    <cfRule type="expression" priority="22" dxfId="3" stopIfTrue="1">
      <formula>IF($C21="",0,WEEKDAY($C21,2))&gt;5</formula>
    </cfRule>
  </conditionalFormatting>
  <conditionalFormatting sqref="I20:I23">
    <cfRule type="expression" priority="21" dxfId="3" stopIfTrue="1">
      <formula>COUNTIF(Feiertage,$C21)&gt;0</formula>
    </cfRule>
  </conditionalFormatting>
  <conditionalFormatting sqref="I24">
    <cfRule type="expression" priority="20" dxfId="3" stopIfTrue="1">
      <formula>IF($C24="",0,WEEKDAY($C24,2))&gt;5</formula>
    </cfRule>
  </conditionalFormatting>
  <conditionalFormatting sqref="I24">
    <cfRule type="expression" priority="19" dxfId="3" stopIfTrue="1">
      <formula>COUNTIF(Feiertage,$C24)&gt;0</formula>
    </cfRule>
  </conditionalFormatting>
  <conditionalFormatting sqref="I27:I30">
    <cfRule type="expression" priority="18" dxfId="3" stopIfTrue="1">
      <formula>IF($C28="",0,WEEKDAY($C28,2))&gt;5</formula>
    </cfRule>
  </conditionalFormatting>
  <conditionalFormatting sqref="I27:I30">
    <cfRule type="expression" priority="17" dxfId="3" stopIfTrue="1">
      <formula>COUNTIF(Feiertage,$C28)&gt;0</formula>
    </cfRule>
  </conditionalFormatting>
  <conditionalFormatting sqref="I31">
    <cfRule type="expression" priority="16" dxfId="3" stopIfTrue="1">
      <formula>IF($C31="",0,WEEKDAY($C31,2))&gt;5</formula>
    </cfRule>
  </conditionalFormatting>
  <conditionalFormatting sqref="I31">
    <cfRule type="expression" priority="15" dxfId="3" stopIfTrue="1">
      <formula>COUNTIF(Feiertage,$C31)&gt;0</formula>
    </cfRule>
  </conditionalFormatting>
  <conditionalFormatting sqref="I34:I37">
    <cfRule type="expression" priority="14" dxfId="3" stopIfTrue="1">
      <formula>IF($C35="",0,WEEKDAY($C35,2))&gt;5</formula>
    </cfRule>
  </conditionalFormatting>
  <conditionalFormatting sqref="I34:I37">
    <cfRule type="expression" priority="13" dxfId="3" stopIfTrue="1">
      <formula>COUNTIF(Feiertage,$C35)&gt;0</formula>
    </cfRule>
  </conditionalFormatting>
  <conditionalFormatting sqref="I38">
    <cfRule type="expression" priority="12" dxfId="3" stopIfTrue="1">
      <formula>IF($C38="",0,WEEKDAY($C38,2))&gt;5</formula>
    </cfRule>
  </conditionalFormatting>
  <conditionalFormatting sqref="I38">
    <cfRule type="expression" priority="11" dxfId="3" stopIfTrue="1">
      <formula>COUNTIF(Feiertage,$C38)&gt;0</formula>
    </cfRule>
  </conditionalFormatting>
  <conditionalFormatting sqref="I14:I15">
    <cfRule type="expression" priority="10" dxfId="3" stopIfTrue="1">
      <formula>IF($C15="",0,WEEKDAY($C15,2))&gt;5</formula>
    </cfRule>
  </conditionalFormatting>
  <conditionalFormatting sqref="I14:I15">
    <cfRule type="expression" priority="9" dxfId="3" stopIfTrue="1">
      <formula>COUNTIF(Feiertage,$C15)&gt;0</formula>
    </cfRule>
  </conditionalFormatting>
  <conditionalFormatting sqref="I16">
    <cfRule type="expression" priority="8" dxfId="3" stopIfTrue="1">
      <formula>IF($C16="",0,WEEKDAY($C16,2))&gt;5</formula>
    </cfRule>
  </conditionalFormatting>
  <conditionalFormatting sqref="I16">
    <cfRule type="expression" priority="7" dxfId="3" stopIfTrue="1">
      <formula>COUNTIF(Feiertage,$C16)&gt;0</formula>
    </cfRule>
  </conditionalFormatting>
  <conditionalFormatting sqref="I17">
    <cfRule type="expression" priority="6" dxfId="3" stopIfTrue="1">
      <formula>IF($C17="",0,WEEKDAY($C17,2))&gt;5</formula>
    </cfRule>
  </conditionalFormatting>
  <conditionalFormatting sqref="I17">
    <cfRule type="expression" priority="5" dxfId="3" stopIfTrue="1">
      <formula>COUNTIF(Feiertage,$C17)&gt;0</formula>
    </cfRule>
  </conditionalFormatting>
  <conditionalFormatting sqref="I41:I43">
    <cfRule type="expression" priority="4" dxfId="3" stopIfTrue="1">
      <formula>IF($C42="",0,WEEKDAY($C42,2))&gt;5</formula>
    </cfRule>
  </conditionalFormatting>
  <conditionalFormatting sqref="I41:I43">
    <cfRule type="expression" priority="3" dxfId="3" stopIfTrue="1">
      <formula>COUNTIF(Feiertage,$C42)&gt;0</formula>
    </cfRule>
  </conditionalFormatting>
  <conditionalFormatting sqref="I44">
    <cfRule type="expression" priority="2" dxfId="3" stopIfTrue="1">
      <formula>IF($C45="",0,WEEKDAY($C45,2))&gt;5</formula>
    </cfRule>
  </conditionalFormatting>
  <conditionalFormatting sqref="I44">
    <cfRule type="expression" priority="1" dxfId="3" stopIfTrue="1">
      <formula>COUNTIF(Feiertage,$C45)&gt;0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view="pageLayout" zoomScale="90" zoomScalePageLayoutView="90" workbookViewId="0" topLeftCell="A26">
      <selection activeCell="K40" sqref="K40"/>
    </sheetView>
  </sheetViews>
  <sheetFormatPr defaultColWidth="11.421875" defaultRowHeight="12.75"/>
  <cols>
    <col min="2" max="3" width="15.28125" style="0" bestFit="1" customWidth="1"/>
    <col min="11" max="11" width="16.7109375" style="0" customWidth="1"/>
  </cols>
  <sheetData>
    <row r="1" spans="1:14" ht="18">
      <c r="A1" s="246" t="s">
        <v>30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</row>
    <row r="2" spans="1:14" ht="12.75">
      <c r="A2" s="249" t="s">
        <v>0</v>
      </c>
      <c r="B2" s="250"/>
      <c r="C2" s="250"/>
      <c r="D2" s="251"/>
      <c r="E2" s="280">
        <f>'Allgemeine Daten'!C3</f>
        <v>0</v>
      </c>
      <c r="F2" s="281"/>
      <c r="G2" s="281"/>
      <c r="H2" s="281"/>
      <c r="I2" s="281"/>
      <c r="J2" s="281"/>
      <c r="K2" s="281"/>
      <c r="L2" s="281"/>
      <c r="M2" s="281"/>
      <c r="N2" s="282"/>
    </row>
    <row r="3" spans="1:14" ht="12.75">
      <c r="A3" s="240" t="s">
        <v>1</v>
      </c>
      <c r="B3" s="255"/>
      <c r="C3" s="255"/>
      <c r="D3" s="256"/>
      <c r="E3" s="280" t="str">
        <f>'Allgemeine Daten'!C4</f>
        <v>Huber Mario</v>
      </c>
      <c r="F3" s="281"/>
      <c r="G3" s="281"/>
      <c r="H3" s="281"/>
      <c r="I3" s="281"/>
      <c r="J3" s="281"/>
      <c r="K3" s="281"/>
      <c r="L3" s="281"/>
      <c r="M3" s="281"/>
      <c r="N3" s="282"/>
    </row>
    <row r="4" spans="1:14" ht="12.75">
      <c r="A4" s="240" t="s">
        <v>2</v>
      </c>
      <c r="B4" s="255"/>
      <c r="C4" s="255"/>
      <c r="D4" s="256"/>
      <c r="E4" s="280" t="str">
        <f>'Allgemeine Daten'!C5</f>
        <v>Assistent der Geschäftsführung</v>
      </c>
      <c r="F4" s="281"/>
      <c r="G4" s="281"/>
      <c r="H4" s="281"/>
      <c r="I4" s="281"/>
      <c r="J4" s="281"/>
      <c r="K4" s="281"/>
      <c r="L4" s="281"/>
      <c r="M4" s="281"/>
      <c r="N4" s="282"/>
    </row>
    <row r="5" spans="1:14" ht="12.75">
      <c r="A5" s="240" t="s">
        <v>3</v>
      </c>
      <c r="B5" s="255"/>
      <c r="C5" s="255"/>
      <c r="D5" s="256"/>
      <c r="E5" s="280">
        <f>'Allgemeine Daten'!C6</f>
        <v>0</v>
      </c>
      <c r="F5" s="281"/>
      <c r="G5" s="281"/>
      <c r="H5" s="281"/>
      <c r="I5" s="281"/>
      <c r="J5" s="281"/>
      <c r="K5" s="281"/>
      <c r="L5" s="281"/>
      <c r="M5" s="281"/>
      <c r="N5" s="282"/>
    </row>
    <row r="6" spans="1:14" ht="12.75">
      <c r="A6" s="240" t="s">
        <v>4</v>
      </c>
      <c r="B6" s="255"/>
      <c r="C6" s="255"/>
      <c r="D6" s="256"/>
      <c r="E6" s="280" t="str">
        <f>'Allgemeine Daten'!C7</f>
        <v>xxx xxxxx </v>
      </c>
      <c r="F6" s="281"/>
      <c r="G6" s="281"/>
      <c r="H6" s="281"/>
      <c r="I6" s="281"/>
      <c r="J6" s="281"/>
      <c r="K6" s="281"/>
      <c r="L6" s="281"/>
      <c r="M6" s="281"/>
      <c r="N6" s="282"/>
    </row>
    <row r="7" spans="1:14" ht="12.75">
      <c r="A7" s="75" t="s">
        <v>21</v>
      </c>
      <c r="B7" s="76"/>
      <c r="C7" s="76"/>
      <c r="D7" s="77"/>
      <c r="E7" s="280">
        <f>'Allgemeine Daten'!C8</f>
        <v>5</v>
      </c>
      <c r="F7" s="281"/>
      <c r="G7" s="281"/>
      <c r="H7" s="281"/>
      <c r="I7" s="281"/>
      <c r="J7" s="281"/>
      <c r="K7" s="281"/>
      <c r="L7" s="281"/>
      <c r="M7" s="281"/>
      <c r="N7" s="282"/>
    </row>
    <row r="8" spans="1:14" ht="12.75">
      <c r="A8" s="240" t="s">
        <v>43</v>
      </c>
      <c r="B8" s="241"/>
      <c r="C8" s="241"/>
      <c r="D8" s="242"/>
      <c r="E8" s="167">
        <f>'Allgemeine Daten'!C15</f>
        <v>1</v>
      </c>
      <c r="F8" s="166" t="str">
        <f>'Allgemeine Daten'!D15</f>
        <v>Jänner</v>
      </c>
      <c r="G8" s="165">
        <f>'Allgemeine Daten'!E15</f>
        <v>2019</v>
      </c>
      <c r="H8" s="171"/>
      <c r="I8" s="171"/>
      <c r="J8" s="171"/>
      <c r="K8" s="171"/>
      <c r="L8" s="171"/>
      <c r="M8" s="171"/>
      <c r="N8" s="172"/>
    </row>
    <row r="9" spans="1:14" ht="12.75">
      <c r="A9" s="240" t="s">
        <v>5</v>
      </c>
      <c r="B9" s="255"/>
      <c r="C9" s="255"/>
      <c r="D9" s="256"/>
      <c r="E9" s="280">
        <f>'Allgemeine Daten'!C16</f>
        <v>0</v>
      </c>
      <c r="F9" s="281"/>
      <c r="G9" s="281"/>
      <c r="H9" s="281"/>
      <c r="I9" s="281"/>
      <c r="J9" s="281"/>
      <c r="K9" s="281"/>
      <c r="L9" s="281"/>
      <c r="M9" s="281"/>
      <c r="N9" s="282"/>
    </row>
    <row r="10" spans="1:14" ht="15">
      <c r="A10" s="257" t="s">
        <v>6</v>
      </c>
      <c r="B10" s="258"/>
      <c r="C10" s="258"/>
      <c r="D10" s="259"/>
      <c r="E10" s="264">
        <v>42308</v>
      </c>
      <c r="F10" s="265"/>
      <c r="G10" s="265"/>
      <c r="H10" s="265"/>
      <c r="I10" s="265"/>
      <c r="J10" s="265"/>
      <c r="K10" s="265"/>
      <c r="L10" s="265"/>
      <c r="M10" s="265"/>
      <c r="N10" s="266"/>
    </row>
    <row r="11" spans="1:14" ht="12.75">
      <c r="A11" s="260" t="s">
        <v>7</v>
      </c>
      <c r="B11" s="261"/>
      <c r="C11" s="261"/>
      <c r="D11" s="262"/>
      <c r="E11" s="283">
        <f>'Allgemeine Daten'!C17</f>
        <v>1.6041666666666667</v>
      </c>
      <c r="F11" s="281"/>
      <c r="G11" s="281"/>
      <c r="H11" s="281"/>
      <c r="I11" s="281"/>
      <c r="J11" s="281"/>
      <c r="K11" s="281"/>
      <c r="L11" s="281"/>
      <c r="M11" s="281"/>
      <c r="N11" s="282"/>
    </row>
    <row r="12" spans="1:14" ht="38.25">
      <c r="A12" s="18" t="s">
        <v>8</v>
      </c>
      <c r="B12" s="19" t="s">
        <v>9</v>
      </c>
      <c r="C12" s="20" t="s">
        <v>10</v>
      </c>
      <c r="D12" s="263" t="s">
        <v>11</v>
      </c>
      <c r="E12" s="263"/>
      <c r="F12" s="21" t="s">
        <v>12</v>
      </c>
      <c r="G12" s="20" t="s">
        <v>51</v>
      </c>
      <c r="H12" s="78" t="s">
        <v>50</v>
      </c>
      <c r="I12" s="78" t="s">
        <v>52</v>
      </c>
      <c r="J12" s="21" t="s">
        <v>55</v>
      </c>
      <c r="K12" s="71" t="s">
        <v>59</v>
      </c>
      <c r="L12" s="21" t="s">
        <v>13</v>
      </c>
      <c r="M12" s="21" t="s">
        <v>14</v>
      </c>
      <c r="N12" s="22" t="s">
        <v>15</v>
      </c>
    </row>
    <row r="13" spans="1:14" ht="25.5">
      <c r="A13" s="23"/>
      <c r="B13" s="24"/>
      <c r="C13" s="25"/>
      <c r="D13" s="25" t="s">
        <v>16</v>
      </c>
      <c r="E13" s="25" t="s">
        <v>17</v>
      </c>
      <c r="F13" s="25"/>
      <c r="G13" s="25"/>
      <c r="H13" s="26"/>
      <c r="I13" s="26"/>
      <c r="J13" s="25"/>
      <c r="K13" s="185" t="s">
        <v>87</v>
      </c>
      <c r="L13" s="25"/>
      <c r="M13" s="25"/>
      <c r="N13" s="27"/>
    </row>
    <row r="14" spans="1:14" ht="18">
      <c r="A14" s="8"/>
      <c r="B14" s="9">
        <f>C14</f>
        <v>42308</v>
      </c>
      <c r="C14" s="10">
        <f>E10</f>
        <v>42308</v>
      </c>
      <c r="D14" s="99">
        <v>0</v>
      </c>
      <c r="E14" s="99">
        <v>0</v>
      </c>
      <c r="F14" s="99">
        <v>0</v>
      </c>
      <c r="G14" s="12">
        <f>IF(OR(K14="U",K14="k",K14="S"),I14,E14-D14-F14)</f>
        <v>0</v>
      </c>
      <c r="H14" s="12"/>
      <c r="I14" s="96">
        <f>IF(OR(L14=1,'Allgemeine Daten'!C13=""),"",$E$11/$E$7)</f>
      </c>
      <c r="J14" s="13"/>
      <c r="K14" s="100"/>
      <c r="L14" s="46">
        <f>COUNTIF(Feiertage!$B$2:$B$16,C14)</f>
        <v>1</v>
      </c>
      <c r="M14" s="100"/>
      <c r="N14" s="103"/>
    </row>
    <row r="15" spans="1:14" ht="18.75" thickBot="1">
      <c r="A15" s="8"/>
      <c r="B15" s="9">
        <f aca="true" t="shared" si="0" ref="B15:B43">C15</f>
        <v>42309</v>
      </c>
      <c r="C15" s="10">
        <f>C14+1</f>
        <v>42309</v>
      </c>
      <c r="D15" s="99">
        <v>0</v>
      </c>
      <c r="E15" s="99">
        <v>0</v>
      </c>
      <c r="F15" s="99">
        <v>0</v>
      </c>
      <c r="G15" s="12">
        <f aca="true" t="shared" si="1" ref="G15:G43">IF(OR(K15="U",K15="k",K15="S"),I15,E15-D15-F15)</f>
        <v>0</v>
      </c>
      <c r="H15" s="12"/>
      <c r="I15" s="96">
        <f>IF(OR(L15=1,'Allgemeine Daten'!C14=""),"",$E$11/$E$7)</f>
      </c>
      <c r="J15" s="13"/>
      <c r="K15" s="100"/>
      <c r="L15" s="46">
        <f>COUNTIF(Feiertage!$B$2:$B$16,C15)</f>
        <v>0</v>
      </c>
      <c r="M15" s="100"/>
      <c r="N15" s="103"/>
    </row>
    <row r="16" spans="1:14" ht="18.75" thickBot="1">
      <c r="A16" s="8"/>
      <c r="B16" s="9">
        <f t="shared" si="0"/>
        <v>42310</v>
      </c>
      <c r="C16" s="10">
        <f aca="true" t="shared" si="2" ref="C16:C43">C15+1</f>
        <v>42310</v>
      </c>
      <c r="D16" s="99">
        <v>0</v>
      </c>
      <c r="E16" s="99">
        <v>0</v>
      </c>
      <c r="F16" s="99">
        <v>0</v>
      </c>
      <c r="G16" s="12">
        <f t="shared" si="1"/>
        <v>0</v>
      </c>
      <c r="H16" s="87">
        <f>SUM(G14:G16)</f>
        <v>0</v>
      </c>
      <c r="I16" s="85">
        <f>SUM(I14:I15)</f>
        <v>0</v>
      </c>
      <c r="J16" s="148">
        <f>H16-I16</f>
        <v>0</v>
      </c>
      <c r="K16" s="100"/>
      <c r="L16" s="46">
        <f>COUNTIF(Feiertage!$B$2:$B$16,C16)</f>
        <v>0</v>
      </c>
      <c r="M16" s="100"/>
      <c r="N16" s="104"/>
    </row>
    <row r="17" spans="1:14" ht="18">
      <c r="A17" s="8"/>
      <c r="B17" s="9">
        <f t="shared" si="0"/>
        <v>42311</v>
      </c>
      <c r="C17" s="10">
        <f t="shared" si="2"/>
        <v>42311</v>
      </c>
      <c r="D17" s="99"/>
      <c r="E17" s="99"/>
      <c r="F17" s="99"/>
      <c r="G17" s="12">
        <f t="shared" si="1"/>
        <v>0</v>
      </c>
      <c r="H17" s="45"/>
      <c r="I17" s="214">
        <f>$E$11/$E$7</f>
        <v>0.32083333333333336</v>
      </c>
      <c r="J17" s="83"/>
      <c r="K17" s="100"/>
      <c r="L17" s="46">
        <f>COUNTIF(Feiertage!$B$2:$B$16,C17)</f>
        <v>0</v>
      </c>
      <c r="M17" s="100"/>
      <c r="N17" s="104"/>
    </row>
    <row r="18" spans="1:14" ht="18">
      <c r="A18" s="8"/>
      <c r="B18" s="9">
        <f t="shared" si="0"/>
        <v>42312</v>
      </c>
      <c r="C18" s="10">
        <f t="shared" si="2"/>
        <v>42312</v>
      </c>
      <c r="D18" s="99"/>
      <c r="E18" s="99"/>
      <c r="F18" s="99"/>
      <c r="G18" s="12">
        <f t="shared" si="1"/>
        <v>0</v>
      </c>
      <c r="H18" s="9"/>
      <c r="I18" s="214">
        <f>$E$11/$E$7</f>
        <v>0.32083333333333336</v>
      </c>
      <c r="J18" s="13"/>
      <c r="K18" s="100"/>
      <c r="L18" s="46">
        <f>COUNTIF(Feiertage!$B$2:$B$16,C18)</f>
        <v>0</v>
      </c>
      <c r="M18" s="100"/>
      <c r="N18" s="105"/>
    </row>
    <row r="19" spans="1:14" ht="18">
      <c r="A19" s="28"/>
      <c r="B19" s="9">
        <f t="shared" si="0"/>
        <v>42313</v>
      </c>
      <c r="C19" s="10">
        <f t="shared" si="2"/>
        <v>42313</v>
      </c>
      <c r="D19" s="99"/>
      <c r="E19" s="99"/>
      <c r="F19" s="99"/>
      <c r="G19" s="12">
        <f t="shared" si="1"/>
        <v>0</v>
      </c>
      <c r="H19" s="56"/>
      <c r="I19" s="214">
        <f>$E$11/$E$7</f>
        <v>0.32083333333333336</v>
      </c>
      <c r="J19" s="56"/>
      <c r="K19" s="100"/>
      <c r="L19" s="46">
        <f>COUNTIF(Feiertage!$B$2:$B$16,C19)</f>
        <v>0</v>
      </c>
      <c r="M19" s="100"/>
      <c r="N19" s="105"/>
    </row>
    <row r="20" spans="1:14" ht="18">
      <c r="A20" s="8"/>
      <c r="B20" s="9">
        <f t="shared" si="0"/>
        <v>42314</v>
      </c>
      <c r="C20" s="10">
        <f t="shared" si="2"/>
        <v>42314</v>
      </c>
      <c r="D20" s="99"/>
      <c r="E20" s="99"/>
      <c r="F20" s="99"/>
      <c r="G20" s="12">
        <f t="shared" si="1"/>
        <v>0</v>
      </c>
      <c r="H20" s="12"/>
      <c r="I20" s="214">
        <f>$E$11/$E$7</f>
        <v>0.32083333333333336</v>
      </c>
      <c r="J20" s="13"/>
      <c r="K20" s="100"/>
      <c r="L20" s="46">
        <f>COUNTIF(Feiertage!$B$2:$B$16,C20)</f>
        <v>0</v>
      </c>
      <c r="M20" s="106"/>
      <c r="N20" s="107"/>
    </row>
    <row r="21" spans="1:14" ht="18">
      <c r="A21" s="8"/>
      <c r="B21" s="9">
        <f t="shared" si="0"/>
        <v>42315</v>
      </c>
      <c r="C21" s="10">
        <f>C20+1</f>
        <v>42315</v>
      </c>
      <c r="D21" s="99"/>
      <c r="E21" s="99"/>
      <c r="F21" s="99"/>
      <c r="G21" s="12">
        <f t="shared" si="1"/>
        <v>0</v>
      </c>
      <c r="H21" s="12"/>
      <c r="I21" s="108">
        <f>$E$11/$E$7</f>
        <v>0.32083333333333336</v>
      </c>
      <c r="J21" s="13"/>
      <c r="K21" s="100"/>
      <c r="L21" s="46">
        <f>COUNTIF(Feiertage!$B$2:$B$16,C21)</f>
        <v>0</v>
      </c>
      <c r="M21" s="100"/>
      <c r="N21" s="104"/>
    </row>
    <row r="22" spans="1:14" ht="18.75" thickBot="1">
      <c r="A22" s="8"/>
      <c r="B22" s="9">
        <f t="shared" si="0"/>
        <v>42316</v>
      </c>
      <c r="C22" s="10">
        <f t="shared" si="2"/>
        <v>42316</v>
      </c>
      <c r="D22" s="99">
        <v>0</v>
      </c>
      <c r="E22" s="99">
        <v>0</v>
      </c>
      <c r="F22" s="99">
        <v>0</v>
      </c>
      <c r="G22" s="12">
        <f t="shared" si="1"/>
        <v>0</v>
      </c>
      <c r="H22" s="44"/>
      <c r="I22" s="96">
        <f>IF(OR(L22=1,'Allgemeine Daten'!C14=""),"",$E$11/$E$7)</f>
      </c>
      <c r="J22" s="82"/>
      <c r="K22" s="100"/>
      <c r="L22" s="46">
        <f>COUNTIF(Feiertage!$B$2:$B$16,C22)</f>
        <v>0</v>
      </c>
      <c r="M22" s="100"/>
      <c r="N22" s="104"/>
    </row>
    <row r="23" spans="1:14" ht="18.75" thickBot="1">
      <c r="A23" s="8"/>
      <c r="B23" s="9">
        <f t="shared" si="0"/>
        <v>42317</v>
      </c>
      <c r="C23" s="10">
        <f t="shared" si="2"/>
        <v>42317</v>
      </c>
      <c r="D23" s="99">
        <v>0</v>
      </c>
      <c r="E23" s="99">
        <v>0</v>
      </c>
      <c r="F23" s="99">
        <v>0</v>
      </c>
      <c r="G23" s="12">
        <f t="shared" si="1"/>
        <v>0</v>
      </c>
      <c r="H23" s="87">
        <f>SUM(G17:G22)</f>
        <v>0</v>
      </c>
      <c r="I23" s="85">
        <f>SUM(I17:I22)</f>
        <v>1.6041666666666667</v>
      </c>
      <c r="J23" s="148">
        <f>H23-I23</f>
        <v>-1.6041666666666667</v>
      </c>
      <c r="K23" s="100"/>
      <c r="L23" s="46">
        <f>COUNTIF(Feiertage!$B$2:$B$16,C23)</f>
        <v>0</v>
      </c>
      <c r="M23" s="100"/>
      <c r="N23" s="104"/>
    </row>
    <row r="24" spans="1:14" ht="18">
      <c r="A24" s="8"/>
      <c r="B24" s="9">
        <f t="shared" si="0"/>
        <v>42318</v>
      </c>
      <c r="C24" s="10">
        <f t="shared" si="2"/>
        <v>42318</v>
      </c>
      <c r="D24" s="99"/>
      <c r="E24" s="99"/>
      <c r="F24" s="99"/>
      <c r="G24" s="12">
        <f t="shared" si="1"/>
        <v>0</v>
      </c>
      <c r="H24" s="45"/>
      <c r="I24" s="214">
        <f>$E$11/$E$7</f>
        <v>0.32083333333333336</v>
      </c>
      <c r="J24" s="83"/>
      <c r="K24" s="100"/>
      <c r="L24" s="46">
        <f>COUNTIF(Feiertage!$B$2:$B$16,C24)</f>
        <v>0</v>
      </c>
      <c r="M24" s="100"/>
      <c r="N24" s="104"/>
    </row>
    <row r="25" spans="1:14" ht="18">
      <c r="A25" s="8"/>
      <c r="B25" s="9">
        <f t="shared" si="0"/>
        <v>42319</v>
      </c>
      <c r="C25" s="10">
        <f t="shared" si="2"/>
        <v>42319</v>
      </c>
      <c r="D25" s="99"/>
      <c r="E25" s="99"/>
      <c r="F25" s="99"/>
      <c r="G25" s="12">
        <f t="shared" si="1"/>
        <v>0</v>
      </c>
      <c r="H25" s="12"/>
      <c r="I25" s="214">
        <f>$E$11/$E$7</f>
        <v>0.32083333333333336</v>
      </c>
      <c r="J25" s="13"/>
      <c r="K25" s="100"/>
      <c r="L25" s="46">
        <f>COUNTIF(Feiertage!$B$2:$B$16,C25)</f>
        <v>0</v>
      </c>
      <c r="M25" s="100"/>
      <c r="N25" s="104"/>
    </row>
    <row r="26" spans="1:14" ht="18">
      <c r="A26" s="8"/>
      <c r="B26" s="9">
        <f t="shared" si="0"/>
        <v>42320</v>
      </c>
      <c r="C26" s="10">
        <f t="shared" si="2"/>
        <v>42320</v>
      </c>
      <c r="D26" s="99"/>
      <c r="E26" s="99"/>
      <c r="F26" s="99"/>
      <c r="G26" s="12">
        <f t="shared" si="1"/>
        <v>0</v>
      </c>
      <c r="H26" s="56"/>
      <c r="I26" s="214">
        <f>$E$11/$E$7</f>
        <v>0.32083333333333336</v>
      </c>
      <c r="J26" s="56"/>
      <c r="K26" s="100"/>
      <c r="L26" s="46">
        <f>COUNTIF(Feiertage!$B$2:$B$16,C26)</f>
        <v>0</v>
      </c>
      <c r="M26" s="100"/>
      <c r="N26" s="104"/>
    </row>
    <row r="27" spans="1:14" ht="18">
      <c r="A27" s="8"/>
      <c r="B27" s="9">
        <f t="shared" si="0"/>
        <v>42321</v>
      </c>
      <c r="C27" s="10">
        <f t="shared" si="2"/>
        <v>42321</v>
      </c>
      <c r="D27" s="99"/>
      <c r="E27" s="99"/>
      <c r="F27" s="99"/>
      <c r="G27" s="12">
        <f t="shared" si="1"/>
        <v>0</v>
      </c>
      <c r="H27" s="13"/>
      <c r="I27" s="214">
        <f>$E$11/$E$7</f>
        <v>0.32083333333333336</v>
      </c>
      <c r="J27" s="13"/>
      <c r="K27" s="100"/>
      <c r="L27" s="46">
        <f>COUNTIF(Feiertage!$B$2:$B$16,C27)</f>
        <v>0</v>
      </c>
      <c r="M27" s="100"/>
      <c r="N27" s="104"/>
    </row>
    <row r="28" spans="1:14" ht="18">
      <c r="A28" s="8"/>
      <c r="B28" s="9">
        <f t="shared" si="0"/>
        <v>42322</v>
      </c>
      <c r="C28" s="10">
        <f>C27+1</f>
        <v>42322</v>
      </c>
      <c r="D28" s="99"/>
      <c r="E28" s="99"/>
      <c r="F28" s="99"/>
      <c r="G28" s="12">
        <f t="shared" si="1"/>
        <v>0</v>
      </c>
      <c r="H28" s="12"/>
      <c r="I28" s="108">
        <f>$E$11/$E$7</f>
        <v>0.32083333333333336</v>
      </c>
      <c r="J28" s="13"/>
      <c r="K28" s="100"/>
      <c r="L28" s="46">
        <f>COUNTIF(Feiertage!$B$2:$B$16,C28)</f>
        <v>0</v>
      </c>
      <c r="M28" s="100"/>
      <c r="N28" s="104"/>
    </row>
    <row r="29" spans="1:14" ht="18.75" thickBot="1">
      <c r="A29" s="8"/>
      <c r="B29" s="9">
        <f t="shared" si="0"/>
        <v>42323</v>
      </c>
      <c r="C29" s="10">
        <f t="shared" si="2"/>
        <v>42323</v>
      </c>
      <c r="D29" s="99">
        <v>0</v>
      </c>
      <c r="E29" s="99">
        <v>0</v>
      </c>
      <c r="F29" s="99">
        <v>0</v>
      </c>
      <c r="G29" s="12">
        <f t="shared" si="1"/>
        <v>0</v>
      </c>
      <c r="H29" s="44"/>
      <c r="I29" s="96">
        <f>IF(OR(L29=1,'Allgemeine Daten'!C14=""),"",$E$11/$E$7)</f>
      </c>
      <c r="J29" s="82"/>
      <c r="K29" s="100"/>
      <c r="L29" s="46">
        <f>COUNTIF(Feiertage!$B$2:$B$16,C29)</f>
        <v>0</v>
      </c>
      <c r="M29" s="100"/>
      <c r="N29" s="104"/>
    </row>
    <row r="30" spans="1:14" ht="18.75" thickBot="1">
      <c r="A30" s="8"/>
      <c r="B30" s="9">
        <f t="shared" si="0"/>
        <v>42324</v>
      </c>
      <c r="C30" s="10">
        <f t="shared" si="2"/>
        <v>42324</v>
      </c>
      <c r="D30" s="99">
        <v>0</v>
      </c>
      <c r="E30" s="99">
        <v>0</v>
      </c>
      <c r="F30" s="99">
        <v>0</v>
      </c>
      <c r="G30" s="12">
        <f t="shared" si="1"/>
        <v>0</v>
      </c>
      <c r="H30" s="87">
        <f>SUM(G24:G29)</f>
        <v>0</v>
      </c>
      <c r="I30" s="85">
        <f>SUM(I24:I29)</f>
        <v>1.6041666666666667</v>
      </c>
      <c r="J30" s="148">
        <f>H30-I30</f>
        <v>-1.6041666666666667</v>
      </c>
      <c r="K30" s="100"/>
      <c r="L30" s="46">
        <f>COUNTIF(Feiertage!$B$2:$B$16,C30)</f>
        <v>0</v>
      </c>
      <c r="M30" s="100"/>
      <c r="N30" s="104"/>
    </row>
    <row r="31" spans="1:14" ht="18">
      <c r="A31" s="8"/>
      <c r="B31" s="9">
        <f t="shared" si="0"/>
        <v>42325</v>
      </c>
      <c r="C31" s="10">
        <f t="shared" si="2"/>
        <v>42325</v>
      </c>
      <c r="D31" s="99"/>
      <c r="E31" s="99"/>
      <c r="F31" s="99"/>
      <c r="G31" s="12">
        <f t="shared" si="1"/>
        <v>0</v>
      </c>
      <c r="H31" s="45"/>
      <c r="I31" s="214">
        <f>$E$11/$E$7</f>
        <v>0.32083333333333336</v>
      </c>
      <c r="J31" s="83"/>
      <c r="K31" s="100"/>
      <c r="L31" s="46">
        <f>COUNTIF(Feiertage!$B$2:$B$16,C31)</f>
        <v>0</v>
      </c>
      <c r="M31" s="100"/>
      <c r="N31" s="104"/>
    </row>
    <row r="32" spans="1:14" ht="18">
      <c r="A32" s="8"/>
      <c r="B32" s="9">
        <f t="shared" si="0"/>
        <v>42326</v>
      </c>
      <c r="C32" s="10">
        <f t="shared" si="2"/>
        <v>42326</v>
      </c>
      <c r="D32" s="99"/>
      <c r="E32" s="99"/>
      <c r="F32" s="99"/>
      <c r="G32" s="12">
        <f t="shared" si="1"/>
        <v>0</v>
      </c>
      <c r="H32" s="12"/>
      <c r="I32" s="214">
        <f>$E$11/$E$7</f>
        <v>0.32083333333333336</v>
      </c>
      <c r="J32" s="13"/>
      <c r="K32" s="100"/>
      <c r="L32" s="46">
        <f>COUNTIF(Feiertage!$B$2:$B$16,C32)</f>
        <v>0</v>
      </c>
      <c r="M32" s="100"/>
      <c r="N32" s="104"/>
    </row>
    <row r="33" spans="1:14" ht="18">
      <c r="A33" s="8"/>
      <c r="B33" s="9">
        <f t="shared" si="0"/>
        <v>42327</v>
      </c>
      <c r="C33" s="10">
        <f t="shared" si="2"/>
        <v>42327</v>
      </c>
      <c r="D33" s="99"/>
      <c r="E33" s="99"/>
      <c r="F33" s="99"/>
      <c r="G33" s="12">
        <f t="shared" si="1"/>
        <v>0</v>
      </c>
      <c r="H33" s="56"/>
      <c r="I33" s="214">
        <f>$E$11/$E$7</f>
        <v>0.32083333333333336</v>
      </c>
      <c r="J33" s="56"/>
      <c r="K33" s="100"/>
      <c r="L33" s="46">
        <f>COUNTIF(Feiertage!$B$2:$B$16,C33)</f>
        <v>0</v>
      </c>
      <c r="M33" s="108"/>
      <c r="N33" s="104"/>
    </row>
    <row r="34" spans="1:14" ht="18">
      <c r="A34" s="8"/>
      <c r="B34" s="9">
        <f t="shared" si="0"/>
        <v>42328</v>
      </c>
      <c r="C34" s="10">
        <f t="shared" si="2"/>
        <v>42328</v>
      </c>
      <c r="D34" s="99"/>
      <c r="E34" s="99"/>
      <c r="F34" s="99"/>
      <c r="G34" s="12">
        <f t="shared" si="1"/>
        <v>0</v>
      </c>
      <c r="H34" s="13"/>
      <c r="I34" s="214">
        <f>$E$11/$E$7</f>
        <v>0.32083333333333336</v>
      </c>
      <c r="J34" s="13"/>
      <c r="K34" s="100"/>
      <c r="L34" s="46">
        <f>COUNTIF(Feiertage!$B$2:$B$16,C34)</f>
        <v>0</v>
      </c>
      <c r="M34" s="100"/>
      <c r="N34" s="104"/>
    </row>
    <row r="35" spans="1:14" ht="18">
      <c r="A35" s="8"/>
      <c r="B35" s="9">
        <f t="shared" si="0"/>
        <v>42329</v>
      </c>
      <c r="C35" s="10">
        <f>C34+1</f>
        <v>42329</v>
      </c>
      <c r="D35" s="99"/>
      <c r="E35" s="99"/>
      <c r="F35" s="99"/>
      <c r="G35" s="12">
        <f t="shared" si="1"/>
        <v>0</v>
      </c>
      <c r="H35" s="13"/>
      <c r="I35" s="108">
        <f>$E$11/$E$7</f>
        <v>0.32083333333333336</v>
      </c>
      <c r="J35" s="13"/>
      <c r="K35" s="100"/>
      <c r="L35" s="46">
        <f>COUNTIF(Feiertage!$B$2:$B$16,C35)</f>
        <v>0</v>
      </c>
      <c r="M35" s="100"/>
      <c r="N35" s="104"/>
    </row>
    <row r="36" spans="1:14" ht="18.75" thickBot="1">
      <c r="A36" s="8"/>
      <c r="B36" s="9">
        <f t="shared" si="0"/>
        <v>42330</v>
      </c>
      <c r="C36" s="10">
        <f t="shared" si="2"/>
        <v>42330</v>
      </c>
      <c r="D36" s="99">
        <v>0</v>
      </c>
      <c r="E36" s="99">
        <v>0</v>
      </c>
      <c r="F36" s="99">
        <v>0</v>
      </c>
      <c r="G36" s="12">
        <f t="shared" si="1"/>
        <v>0</v>
      </c>
      <c r="H36" s="44"/>
      <c r="I36" s="96">
        <f>IF(OR(L36=1,'Allgemeine Daten'!C14=""),"",$E$11/$E$7)</f>
      </c>
      <c r="J36" s="82"/>
      <c r="K36" s="100"/>
      <c r="L36" s="46">
        <f>COUNTIF(Feiertage!$B$2:$B$16,C36)</f>
        <v>0</v>
      </c>
      <c r="M36" s="100"/>
      <c r="N36" s="104"/>
    </row>
    <row r="37" spans="1:14" ht="18.75" thickBot="1">
      <c r="A37" s="8"/>
      <c r="B37" s="9">
        <f t="shared" si="0"/>
        <v>42331</v>
      </c>
      <c r="C37" s="10">
        <f t="shared" si="2"/>
        <v>42331</v>
      </c>
      <c r="D37" s="99">
        <v>0</v>
      </c>
      <c r="E37" s="99">
        <v>0</v>
      </c>
      <c r="F37" s="99">
        <v>0</v>
      </c>
      <c r="G37" s="12">
        <f t="shared" si="1"/>
        <v>0</v>
      </c>
      <c r="H37" s="87">
        <f>SUM(G31:G36)</f>
        <v>0</v>
      </c>
      <c r="I37" s="85">
        <f>SUM(I31:I36)</f>
        <v>1.6041666666666667</v>
      </c>
      <c r="J37" s="148">
        <f>H37-I37</f>
        <v>-1.6041666666666667</v>
      </c>
      <c r="K37" s="100"/>
      <c r="L37" s="46">
        <f>COUNTIF(Feiertage!$B$2:$B$16,C37)</f>
        <v>0</v>
      </c>
      <c r="M37" s="100"/>
      <c r="N37" s="104"/>
    </row>
    <row r="38" spans="1:14" ht="18">
      <c r="A38" s="8"/>
      <c r="B38" s="9">
        <f t="shared" si="0"/>
        <v>42332</v>
      </c>
      <c r="C38" s="10">
        <f t="shared" si="2"/>
        <v>42332</v>
      </c>
      <c r="D38" s="99"/>
      <c r="E38" s="99"/>
      <c r="F38" s="99"/>
      <c r="G38" s="12">
        <f t="shared" si="1"/>
        <v>0</v>
      </c>
      <c r="H38" s="45"/>
      <c r="I38" s="214">
        <f>$E$11/$E$7</f>
        <v>0.32083333333333336</v>
      </c>
      <c r="J38" s="83"/>
      <c r="K38" s="100"/>
      <c r="L38" s="46">
        <f>COUNTIF(Feiertage!$B$2:$B$16,C38)</f>
        <v>0</v>
      </c>
      <c r="M38" s="100"/>
      <c r="N38" s="104"/>
    </row>
    <row r="39" spans="1:14" ht="18">
      <c r="A39" s="8"/>
      <c r="B39" s="9">
        <f t="shared" si="0"/>
        <v>42333</v>
      </c>
      <c r="C39" s="10">
        <f t="shared" si="2"/>
        <v>42333</v>
      </c>
      <c r="D39" s="99"/>
      <c r="E39" s="99"/>
      <c r="F39" s="99"/>
      <c r="G39" s="12">
        <f t="shared" si="1"/>
        <v>0</v>
      </c>
      <c r="H39" s="12"/>
      <c r="I39" s="214">
        <f>$E$11/$E$7</f>
        <v>0.32083333333333336</v>
      </c>
      <c r="J39" s="13"/>
      <c r="K39" s="100"/>
      <c r="L39" s="46">
        <f>COUNTIF(Feiertage!$B$2:$B$16,C39)</f>
        <v>0</v>
      </c>
      <c r="M39" s="100"/>
      <c r="N39" s="104"/>
    </row>
    <row r="40" spans="1:14" ht="18">
      <c r="A40" s="8"/>
      <c r="B40" s="9">
        <f t="shared" si="0"/>
        <v>42334</v>
      </c>
      <c r="C40" s="10">
        <f t="shared" si="2"/>
        <v>42334</v>
      </c>
      <c r="D40" s="99"/>
      <c r="E40" s="99"/>
      <c r="F40" s="99"/>
      <c r="G40" s="12">
        <f t="shared" si="1"/>
        <v>0</v>
      </c>
      <c r="H40" s="56"/>
      <c r="I40" s="214">
        <f>$E$11/$E$7</f>
        <v>0.32083333333333336</v>
      </c>
      <c r="J40" s="56"/>
      <c r="K40" s="100"/>
      <c r="L40" s="46">
        <f>COUNTIF(Feiertage!$B$2:$B$16,C40)</f>
        <v>0</v>
      </c>
      <c r="M40" s="100"/>
      <c r="N40" s="104"/>
    </row>
    <row r="41" spans="1:14" ht="18">
      <c r="A41" s="29"/>
      <c r="B41" s="9">
        <f t="shared" si="0"/>
        <v>42335</v>
      </c>
      <c r="C41" s="10">
        <f t="shared" si="2"/>
        <v>42335</v>
      </c>
      <c r="D41" s="99"/>
      <c r="E41" s="99"/>
      <c r="F41" s="99"/>
      <c r="G41" s="12">
        <f t="shared" si="1"/>
        <v>0</v>
      </c>
      <c r="H41" s="12"/>
      <c r="I41" s="214">
        <f>$E$11/$E$7</f>
        <v>0.32083333333333336</v>
      </c>
      <c r="J41" s="13"/>
      <c r="K41" s="100"/>
      <c r="L41" s="46">
        <f>COUNTIF(Feiertage!$B$2:$B$16,C41)</f>
        <v>0</v>
      </c>
      <c r="M41" s="100"/>
      <c r="N41" s="104"/>
    </row>
    <row r="42" spans="1:14" ht="18">
      <c r="A42" s="8"/>
      <c r="B42" s="9">
        <f t="shared" si="0"/>
        <v>42336</v>
      </c>
      <c r="C42" s="10">
        <f>C41+1</f>
        <v>42336</v>
      </c>
      <c r="D42" s="99"/>
      <c r="E42" s="99"/>
      <c r="F42" s="99"/>
      <c r="G42" s="12">
        <f t="shared" si="1"/>
        <v>0</v>
      </c>
      <c r="H42" s="12"/>
      <c r="I42" s="108">
        <f>$E$11/$E$7</f>
        <v>0.32083333333333336</v>
      </c>
      <c r="J42" s="13"/>
      <c r="K42" s="100"/>
      <c r="L42" s="46"/>
      <c r="M42" s="100"/>
      <c r="N42" s="104"/>
    </row>
    <row r="43" spans="1:14" ht="18.75" thickBot="1">
      <c r="A43" s="8"/>
      <c r="B43" s="9">
        <f t="shared" si="0"/>
        <v>42337</v>
      </c>
      <c r="C43" s="10">
        <f t="shared" si="2"/>
        <v>42337</v>
      </c>
      <c r="D43" s="99">
        <v>0</v>
      </c>
      <c r="E43" s="99">
        <v>0</v>
      </c>
      <c r="F43" s="99">
        <v>0</v>
      </c>
      <c r="G43" s="12">
        <f t="shared" si="1"/>
        <v>0</v>
      </c>
      <c r="I43" s="96">
        <f>IF(OR(L43=1,'Allgemeine Daten'!C14=""),"",$E$11/$E$7)</f>
      </c>
      <c r="K43" s="100"/>
      <c r="L43" s="46"/>
      <c r="M43" s="100"/>
      <c r="N43" s="104"/>
    </row>
    <row r="44" spans="1:14" ht="18.75" thickBot="1">
      <c r="A44" s="29"/>
      <c r="B44" s="9"/>
      <c r="C44" s="10"/>
      <c r="D44" s="11"/>
      <c r="E44" s="11"/>
      <c r="F44" s="11"/>
      <c r="G44" s="12"/>
      <c r="H44" s="84">
        <f>SUM(G38:G43)</f>
        <v>0</v>
      </c>
      <c r="I44" s="84">
        <f>SUM(I38:I42)</f>
        <v>1.6041666666666667</v>
      </c>
      <c r="J44" s="148">
        <f>H44-I44</f>
        <v>-1.6041666666666667</v>
      </c>
      <c r="K44" s="173"/>
      <c r="L44" s="46"/>
      <c r="M44" s="13"/>
      <c r="N44" s="16"/>
    </row>
    <row r="45" spans="1:14" ht="18">
      <c r="A45" s="29"/>
      <c r="B45" s="9"/>
      <c r="C45" s="10"/>
      <c r="D45" s="11"/>
      <c r="E45" s="11"/>
      <c r="F45" s="11"/>
      <c r="G45" s="12"/>
      <c r="H45" s="12"/>
      <c r="I45" s="13"/>
      <c r="J45" s="13"/>
      <c r="K45" s="173"/>
      <c r="L45" s="46">
        <f>COUNTIF(Feiertage!$B$2:$B$16,C45)</f>
        <v>0</v>
      </c>
      <c r="M45" s="13"/>
      <c r="N45" s="16"/>
    </row>
    <row r="46" spans="1:14" ht="18">
      <c r="A46" s="29"/>
      <c r="B46" s="9"/>
      <c r="C46" s="10"/>
      <c r="D46" s="11"/>
      <c r="E46" s="11"/>
      <c r="F46" s="11"/>
      <c r="G46" s="12"/>
      <c r="H46" s="12"/>
      <c r="I46" s="13"/>
      <c r="J46" s="13"/>
      <c r="K46" s="13"/>
      <c r="L46" s="46">
        <f>COUNTIF(Feiertage!$B$2:$B$16,C46)</f>
        <v>0</v>
      </c>
      <c r="M46" s="13"/>
      <c r="N46" s="16"/>
    </row>
    <row r="47" spans="1:14" ht="18">
      <c r="A47" s="29"/>
      <c r="B47" s="9"/>
      <c r="C47" s="10"/>
      <c r="D47" s="11"/>
      <c r="E47" s="11"/>
      <c r="F47" s="11"/>
      <c r="G47" s="12"/>
      <c r="H47" s="44"/>
      <c r="I47" s="82"/>
      <c r="J47" s="82"/>
      <c r="K47" s="13"/>
      <c r="L47" s="46">
        <f>COUNTIF(Feiertage!$B$2:$B$16,C47)</f>
        <v>0</v>
      </c>
      <c r="M47" s="13"/>
      <c r="N47" s="16"/>
    </row>
    <row r="48" spans="1:14" ht="18.75" thickBot="1">
      <c r="A48" s="29"/>
      <c r="B48" s="9"/>
      <c r="C48" s="10"/>
      <c r="D48" s="11"/>
      <c r="E48" s="11"/>
      <c r="F48" s="11"/>
      <c r="G48" s="79"/>
      <c r="H48" s="56"/>
      <c r="I48" s="56"/>
      <c r="J48" s="141"/>
      <c r="K48" s="80"/>
      <c r="L48" s="46">
        <f>COUNTIF(Feiertage!$B$2:$B$16,C48)</f>
        <v>0</v>
      </c>
      <c r="M48" s="13"/>
      <c r="N48" s="16"/>
    </row>
    <row r="49" spans="1:14" ht="18.75" thickBot="1">
      <c r="A49" s="137" t="s">
        <v>70</v>
      </c>
      <c r="B49" s="9"/>
      <c r="C49" s="10"/>
      <c r="D49" s="11"/>
      <c r="E49" s="11"/>
      <c r="F49" s="11"/>
      <c r="G49" s="12"/>
      <c r="I49" s="144"/>
      <c r="J49" s="146">
        <f>Oktober!J51</f>
        <v>-67.35208333333333</v>
      </c>
      <c r="K49" s="13"/>
      <c r="L49" s="46">
        <f>COUNTIF(Feiertage!$B$2:$B$16,Jänner!C49)</f>
        <v>0</v>
      </c>
      <c r="M49" s="13"/>
      <c r="N49" s="16"/>
    </row>
    <row r="50" spans="1:14" ht="18.75" thickBot="1">
      <c r="A50" s="237" t="s">
        <v>19</v>
      </c>
      <c r="B50" s="238"/>
      <c r="C50" s="238"/>
      <c r="D50" s="238"/>
      <c r="E50" s="238"/>
      <c r="F50" s="238"/>
      <c r="G50" s="279"/>
      <c r="H50" s="86">
        <f>H16+H23+H30+H37+H44</f>
        <v>0</v>
      </c>
      <c r="I50" s="85">
        <f>I16+I23+I30+I37+I44</f>
        <v>6.416666666666667</v>
      </c>
      <c r="J50" s="146">
        <f>J16+J23+J30+J37+J44</f>
        <v>-6.416666666666667</v>
      </c>
      <c r="K50" s="80"/>
      <c r="L50" s="46">
        <f>COUNTIF(Feiertage!$B$2:$B$16,Jänner!C50)</f>
        <v>0</v>
      </c>
      <c r="M50" s="17"/>
      <c r="N50" s="16"/>
    </row>
    <row r="51" spans="1:14" ht="18.75" thickBot="1">
      <c r="A51" s="30" t="s">
        <v>71</v>
      </c>
      <c r="B51" s="31"/>
      <c r="C51" s="31"/>
      <c r="D51" s="31"/>
      <c r="E51" s="31"/>
      <c r="F51" s="31"/>
      <c r="G51" s="15"/>
      <c r="H51" s="15"/>
      <c r="I51" s="32"/>
      <c r="J51" s="146">
        <f>J49+J50</f>
        <v>-73.76875</v>
      </c>
      <c r="K51" s="32"/>
      <c r="L51" s="32"/>
      <c r="M51" s="33"/>
      <c r="N51" s="34"/>
    </row>
    <row r="52" spans="1:14" ht="18">
      <c r="A52" s="30"/>
      <c r="B52" s="31"/>
      <c r="C52" s="31"/>
      <c r="D52" s="31"/>
      <c r="E52" s="31"/>
      <c r="F52" s="31"/>
      <c r="G52" s="15"/>
      <c r="H52" s="15"/>
      <c r="I52" s="32"/>
      <c r="J52" s="32"/>
      <c r="K52" s="32"/>
      <c r="L52" s="32"/>
      <c r="M52" s="33"/>
      <c r="N52" s="34"/>
    </row>
    <row r="53" spans="1:14" ht="18">
      <c r="A53" s="30"/>
      <c r="B53" s="31"/>
      <c r="C53" s="31"/>
      <c r="D53" s="31"/>
      <c r="E53" s="31"/>
      <c r="F53" s="31"/>
      <c r="G53" s="15"/>
      <c r="H53" s="15"/>
      <c r="I53" s="32"/>
      <c r="J53" s="32"/>
      <c r="K53" s="32"/>
      <c r="L53" s="32"/>
      <c r="M53" s="33"/>
      <c r="N53" s="34"/>
    </row>
    <row r="54" spans="1:14" ht="12.75">
      <c r="A54" s="275" t="s">
        <v>18</v>
      </c>
      <c r="B54" s="276"/>
      <c r="C54" s="276"/>
      <c r="D54" s="35"/>
      <c r="E54" s="35"/>
      <c r="F54" s="35"/>
      <c r="G54" s="35"/>
      <c r="H54" s="35"/>
      <c r="I54" s="35"/>
      <c r="J54" s="35"/>
      <c r="K54" s="35"/>
      <c r="L54" s="35"/>
      <c r="M54" s="276" t="s">
        <v>72</v>
      </c>
      <c r="N54" s="277"/>
    </row>
    <row r="55" spans="1:14" ht="12.75">
      <c r="A55" s="267" t="s">
        <v>25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9" t="s">
        <v>27</v>
      </c>
      <c r="N55" s="270"/>
    </row>
    <row r="56" spans="1:14" ht="12.75">
      <c r="A56" s="271" t="s">
        <v>26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3" t="s">
        <v>28</v>
      </c>
      <c r="N56" s="274"/>
    </row>
    <row r="57" spans="1:14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8"/>
      <c r="N57" s="38"/>
    </row>
  </sheetData>
  <sheetProtection selectLockedCells="1"/>
  <mergeCells count="27">
    <mergeCell ref="A1:N1"/>
    <mergeCell ref="A2:D2"/>
    <mergeCell ref="E2:N2"/>
    <mergeCell ref="A3:D3"/>
    <mergeCell ref="E3:N3"/>
    <mergeCell ref="A4:D4"/>
    <mergeCell ref="E4:N4"/>
    <mergeCell ref="A5:D5"/>
    <mergeCell ref="E5:N5"/>
    <mergeCell ref="A6:D6"/>
    <mergeCell ref="E6:N6"/>
    <mergeCell ref="E7:N7"/>
    <mergeCell ref="A8:D8"/>
    <mergeCell ref="A9:D9"/>
    <mergeCell ref="E9:N9"/>
    <mergeCell ref="A10:D10"/>
    <mergeCell ref="E10:N10"/>
    <mergeCell ref="A11:D11"/>
    <mergeCell ref="E11:N11"/>
    <mergeCell ref="A56:L56"/>
    <mergeCell ref="M56:N56"/>
    <mergeCell ref="A50:G50"/>
    <mergeCell ref="D12:E12"/>
    <mergeCell ref="A54:C54"/>
    <mergeCell ref="M54:N54"/>
    <mergeCell ref="A55:L55"/>
    <mergeCell ref="M55:N55"/>
  </mergeCells>
  <conditionalFormatting sqref="L50 A44:F44 A14:F14 A16:F16 A15:C15 F15 A17:C43 F22:F23 F29:F30 F36:F37 F43">
    <cfRule type="expression" priority="207" dxfId="3" stopIfTrue="1">
      <formula>IF($C14="",0,WEEKDAY($C14,2))&gt;5</formula>
    </cfRule>
  </conditionalFormatting>
  <conditionalFormatting sqref="L50 A47:G48 A14:F14 A16:F16 A15:C15 F15 K48 A44:F46 A17:C43 F22:F23 F29:F30 F36:F37 F43">
    <cfRule type="expression" priority="200" dxfId="3" stopIfTrue="1">
      <formula>COUNTIF(Feiertage,$C14)&gt;0</formula>
    </cfRule>
  </conditionalFormatting>
  <conditionalFormatting sqref="J13 J50 J44:J47">
    <cfRule type="cellIs" priority="206" dxfId="67" operator="lessThan" stopIfTrue="1">
      <formula>0</formula>
    </cfRule>
  </conditionalFormatting>
  <conditionalFormatting sqref="J50 J44:J47">
    <cfRule type="cellIs" priority="201" dxfId="66" operator="greaterThan" stopIfTrue="1">
      <formula>0</formula>
    </cfRule>
  </conditionalFormatting>
  <conditionalFormatting sqref="K50">
    <cfRule type="containsText" priority="199" dxfId="66" operator="containsText" stopIfTrue="1" text="U">
      <formula>NOT(ISERROR(SEARCH("U",K50)))</formula>
    </cfRule>
  </conditionalFormatting>
  <conditionalFormatting sqref="H23">
    <cfRule type="cellIs" priority="153" dxfId="67" operator="lessThan" stopIfTrue="1">
      <formula>0</formula>
    </cfRule>
  </conditionalFormatting>
  <conditionalFormatting sqref="J15">
    <cfRule type="expression" priority="167" dxfId="3" stopIfTrue="1">
      <formula>IF($C15="",0,WEEKDAY($C15,2))&gt;5</formula>
    </cfRule>
  </conditionalFormatting>
  <conditionalFormatting sqref="J15">
    <cfRule type="expression" priority="166" dxfId="3" stopIfTrue="1">
      <formula>COUNTIF(Feiertage,$C15)&gt;0</formula>
    </cfRule>
  </conditionalFormatting>
  <conditionalFormatting sqref="M14:N44 H14:H15 J14 L14:L49">
    <cfRule type="expression" priority="171" dxfId="3" stopIfTrue="1">
      <formula>IF($C14="",0,WEEKDAY($C14,2))&gt;5</formula>
    </cfRule>
  </conditionalFormatting>
  <conditionalFormatting sqref="K49 H14:H15 H46:K47 J14 L14:N49 H45:J45">
    <cfRule type="expression" priority="165" dxfId="3" stopIfTrue="1">
      <formula>COUNTIF(Feiertage,$C14)&gt;0</formula>
    </cfRule>
  </conditionalFormatting>
  <conditionalFormatting sqref="K46:K48">
    <cfRule type="containsText" priority="168" dxfId="67" operator="containsText" stopIfTrue="1" text="K">
      <formula>NOT(ISERROR(SEARCH("K",K46)))</formula>
    </cfRule>
    <cfRule type="containsText" priority="169" dxfId="66" operator="containsText" stopIfTrue="1" text="U ">
      <formula>NOT(ISERROR(SEARCH("U ",K46)))</formula>
    </cfRule>
  </conditionalFormatting>
  <conditionalFormatting sqref="H44:I44">
    <cfRule type="expression" priority="172" dxfId="3" stopIfTrue="1">
      <formula>COUNTIF(Feiertage,November!#REF!)&gt;0</formula>
    </cfRule>
  </conditionalFormatting>
  <conditionalFormatting sqref="J20:J25 J27:J32 J41:J42 J34:J39 J14:J18">
    <cfRule type="cellIs" priority="170" dxfId="67" operator="lessThan" stopIfTrue="1">
      <formula>0</formula>
    </cfRule>
  </conditionalFormatting>
  <conditionalFormatting sqref="J20:J25 J27:J32 J41:J42 J34:J39 J14:J18">
    <cfRule type="cellIs" priority="222" dxfId="66" operator="greaterThan" stopIfTrue="1">
      <formula>0</formula>
    </cfRule>
  </conditionalFormatting>
  <conditionalFormatting sqref="K46:K49">
    <cfRule type="containsText" priority="164" dxfId="66" operator="containsText" stopIfTrue="1" text="U">
      <formula>NOT(ISERROR(SEARCH("U",K46)))</formula>
    </cfRule>
  </conditionalFormatting>
  <conditionalFormatting sqref="J16 J23 J30 J37">
    <cfRule type="expression" priority="173" dxfId="3" stopIfTrue="1">
      <formula>IF($C20="",0,WEEKDAY($C20,2))&gt;5</formula>
    </cfRule>
  </conditionalFormatting>
  <conditionalFormatting sqref="J16 J23 J30 J37">
    <cfRule type="expression" priority="174" dxfId="3" stopIfTrue="1">
      <formula>COUNTIF(Feiertage,$C20)&gt;0</formula>
    </cfRule>
  </conditionalFormatting>
  <conditionalFormatting sqref="I16">
    <cfRule type="cellIs" priority="161" dxfId="67" operator="lessThan" stopIfTrue="1">
      <formula>0</formula>
    </cfRule>
  </conditionalFormatting>
  <conditionalFormatting sqref="I16">
    <cfRule type="cellIs" priority="160" dxfId="66" operator="greaterThan" stopIfTrue="1">
      <formula>0</formula>
    </cfRule>
  </conditionalFormatting>
  <conditionalFormatting sqref="I16">
    <cfRule type="expression" priority="162" dxfId="3" stopIfTrue="1">
      <formula>IF($C20="",0,WEEKDAY($C20,2))&gt;5</formula>
    </cfRule>
  </conditionalFormatting>
  <conditionalFormatting sqref="I16">
    <cfRule type="expression" priority="163" dxfId="3" stopIfTrue="1">
      <formula>COUNTIF(Feiertage,$C20)&gt;0</formula>
    </cfRule>
  </conditionalFormatting>
  <conditionalFormatting sqref="H16">
    <cfRule type="cellIs" priority="157" dxfId="67" operator="lessThan" stopIfTrue="1">
      <formula>0</formula>
    </cfRule>
  </conditionalFormatting>
  <conditionalFormatting sqref="H16">
    <cfRule type="cellIs" priority="156" dxfId="66" operator="greaterThan" stopIfTrue="1">
      <formula>0</formula>
    </cfRule>
  </conditionalFormatting>
  <conditionalFormatting sqref="H16">
    <cfRule type="expression" priority="158" dxfId="3" stopIfTrue="1">
      <formula>IF($C20="",0,WEEKDAY($C20,2))&gt;5</formula>
    </cfRule>
  </conditionalFormatting>
  <conditionalFormatting sqref="H16">
    <cfRule type="expression" priority="159" dxfId="3" stopIfTrue="1">
      <formula>COUNTIF(Feiertage,$C20)&gt;0</formula>
    </cfRule>
  </conditionalFormatting>
  <conditionalFormatting sqref="H23">
    <cfRule type="cellIs" priority="152" dxfId="66" operator="greaterThan" stopIfTrue="1">
      <formula>0</formula>
    </cfRule>
  </conditionalFormatting>
  <conditionalFormatting sqref="H23">
    <cfRule type="expression" priority="154" dxfId="3" stopIfTrue="1">
      <formula>IF($C27="",0,WEEKDAY($C27,2))&gt;5</formula>
    </cfRule>
  </conditionalFormatting>
  <conditionalFormatting sqref="H23">
    <cfRule type="expression" priority="155" dxfId="3" stopIfTrue="1">
      <formula>COUNTIF(Feiertage,$C27)&gt;0</formula>
    </cfRule>
  </conditionalFormatting>
  <conditionalFormatting sqref="H30">
    <cfRule type="cellIs" priority="149" dxfId="67" operator="lessThan" stopIfTrue="1">
      <formula>0</formula>
    </cfRule>
  </conditionalFormatting>
  <conditionalFormatting sqref="H30">
    <cfRule type="cellIs" priority="148" dxfId="66" operator="greaterThan" stopIfTrue="1">
      <formula>0</formula>
    </cfRule>
  </conditionalFormatting>
  <conditionalFormatting sqref="H30">
    <cfRule type="expression" priority="150" dxfId="3" stopIfTrue="1">
      <formula>IF($C34="",0,WEEKDAY($C34,2))&gt;5</formula>
    </cfRule>
  </conditionalFormatting>
  <conditionalFormatting sqref="H30">
    <cfRule type="expression" priority="151" dxfId="3" stopIfTrue="1">
      <formula>COUNTIF(Feiertage,$C34)&gt;0</formula>
    </cfRule>
  </conditionalFormatting>
  <conditionalFormatting sqref="H37">
    <cfRule type="cellIs" priority="145" dxfId="67" operator="lessThan" stopIfTrue="1">
      <formula>0</formula>
    </cfRule>
  </conditionalFormatting>
  <conditionalFormatting sqref="H37">
    <cfRule type="cellIs" priority="144" dxfId="66" operator="greaterThan" stopIfTrue="1">
      <formula>0</formula>
    </cfRule>
  </conditionalFormatting>
  <conditionalFormatting sqref="H37">
    <cfRule type="expression" priority="146" dxfId="3" stopIfTrue="1">
      <formula>IF($C41="",0,WEEKDAY($C41,2))&gt;5</formula>
    </cfRule>
  </conditionalFormatting>
  <conditionalFormatting sqref="H37">
    <cfRule type="expression" priority="147" dxfId="3" stopIfTrue="1">
      <formula>COUNTIF(Feiertage,$C41)&gt;0</formula>
    </cfRule>
  </conditionalFormatting>
  <conditionalFormatting sqref="I37">
    <cfRule type="cellIs" priority="141" dxfId="67" operator="lessThan" stopIfTrue="1">
      <formula>0</formula>
    </cfRule>
  </conditionalFormatting>
  <conditionalFormatting sqref="I37">
    <cfRule type="cellIs" priority="140" dxfId="66" operator="greaterThan" stopIfTrue="1">
      <formula>0</formula>
    </cfRule>
  </conditionalFormatting>
  <conditionalFormatting sqref="I37">
    <cfRule type="expression" priority="142" dxfId="3" stopIfTrue="1">
      <formula>IF($C41="",0,WEEKDAY($C41,2))&gt;5</formula>
    </cfRule>
  </conditionalFormatting>
  <conditionalFormatting sqref="I37">
    <cfRule type="expression" priority="143" dxfId="3" stopIfTrue="1">
      <formula>COUNTIF(Feiertage,$C41)&gt;0</formula>
    </cfRule>
  </conditionalFormatting>
  <conditionalFormatting sqref="I30">
    <cfRule type="cellIs" priority="137" dxfId="67" operator="lessThan" stopIfTrue="1">
      <formula>0</formula>
    </cfRule>
  </conditionalFormatting>
  <conditionalFormatting sqref="I30">
    <cfRule type="cellIs" priority="136" dxfId="66" operator="greaterThan" stopIfTrue="1">
      <formula>0</formula>
    </cfRule>
  </conditionalFormatting>
  <conditionalFormatting sqref="I30">
    <cfRule type="expression" priority="138" dxfId="3" stopIfTrue="1">
      <formula>IF($C34="",0,WEEKDAY($C34,2))&gt;5</formula>
    </cfRule>
  </conditionalFormatting>
  <conditionalFormatting sqref="I30">
    <cfRule type="expression" priority="139" dxfId="3" stopIfTrue="1">
      <formula>COUNTIF(Feiertage,$C34)&gt;0</formula>
    </cfRule>
  </conditionalFormatting>
  <conditionalFormatting sqref="I23">
    <cfRule type="cellIs" priority="133" dxfId="67" operator="lessThan" stopIfTrue="1">
      <formula>0</formula>
    </cfRule>
  </conditionalFormatting>
  <conditionalFormatting sqref="I23">
    <cfRule type="cellIs" priority="132" dxfId="66" operator="greaterThan" stopIfTrue="1">
      <formula>0</formula>
    </cfRule>
  </conditionalFormatting>
  <conditionalFormatting sqref="I23">
    <cfRule type="expression" priority="134" dxfId="3" stopIfTrue="1">
      <formula>IF($C27="",0,WEEKDAY($C27,2))&gt;5</formula>
    </cfRule>
  </conditionalFormatting>
  <conditionalFormatting sqref="I23">
    <cfRule type="expression" priority="135" dxfId="3" stopIfTrue="1">
      <formula>COUNTIF(Feiertage,$C27)&gt;0</formula>
    </cfRule>
  </conditionalFormatting>
  <conditionalFormatting sqref="J12">
    <cfRule type="cellIs" priority="131" dxfId="67" operator="lessThan" stopIfTrue="1">
      <formula>0</formula>
    </cfRule>
  </conditionalFormatting>
  <conditionalFormatting sqref="I14:I15">
    <cfRule type="expression" priority="123" dxfId="3" stopIfTrue="1">
      <formula>IF($C14="",0,WEEKDAY($C14,2))&gt;5</formula>
    </cfRule>
  </conditionalFormatting>
  <conditionalFormatting sqref="I14:I15">
    <cfRule type="expression" priority="122" dxfId="3" stopIfTrue="1">
      <formula>COUNTIF(Feiertage,$C14)&gt;0</formula>
    </cfRule>
  </conditionalFormatting>
  <conditionalFormatting sqref="J20:J22 J27:J29 J34:J36 J17:J18 J24:J25 J31:J32 J38:J39 H27:H29 H34:H36 H17:H18 H24:H25 H31:H32 H38:H39 H41:H42 J41:J42 H20:H22 I22">
    <cfRule type="expression" priority="121" dxfId="3" stopIfTrue="1">
      <formula>IF($C18="",0,WEEKDAY($C18,2))&gt;5</formula>
    </cfRule>
  </conditionalFormatting>
  <conditionalFormatting sqref="J20:J22 J27:J29 J34:J36 J17:J18 J24:J25 J31:J32 J38:J39 H27:H29 H34:H36 H17:H18 H24:H25 H31:H32 H38:H39 H41:H42 J41:J42 H20:H22 I22">
    <cfRule type="expression" priority="120" dxfId="3" stopIfTrue="1">
      <formula>COUNTIF(Feiertage,$C18)&gt;0</formula>
    </cfRule>
  </conditionalFormatting>
  <conditionalFormatting sqref="I29">
    <cfRule type="expression" priority="119" dxfId="3" stopIfTrue="1">
      <formula>IF($C30="",0,WEEKDAY($C30,2))&gt;5</formula>
    </cfRule>
  </conditionalFormatting>
  <conditionalFormatting sqref="I29">
    <cfRule type="expression" priority="118" dxfId="3" stopIfTrue="1">
      <formula>COUNTIF(Feiertage,$C30)&gt;0</formula>
    </cfRule>
  </conditionalFormatting>
  <conditionalFormatting sqref="I36">
    <cfRule type="expression" priority="117" dxfId="3" stopIfTrue="1">
      <formula>IF($C37="",0,WEEKDAY($C37,2))&gt;5</formula>
    </cfRule>
  </conditionalFormatting>
  <conditionalFormatting sqref="I36">
    <cfRule type="expression" priority="116" dxfId="3" stopIfTrue="1">
      <formula>COUNTIF(Feiertage,$C37)&gt;0</formula>
    </cfRule>
  </conditionalFormatting>
  <conditionalFormatting sqref="I43">
    <cfRule type="expression" priority="115" dxfId="3" stopIfTrue="1">
      <formula>IF($C44="",0,WEEKDAY($C44,2))&gt;5</formula>
    </cfRule>
  </conditionalFormatting>
  <conditionalFormatting sqref="I43">
    <cfRule type="expression" priority="114" dxfId="3" stopIfTrue="1">
      <formula>COUNTIF(Feiertage,$C44)&gt;0</formula>
    </cfRule>
  </conditionalFormatting>
  <conditionalFormatting sqref="D15:E15">
    <cfRule type="expression" priority="109" dxfId="3" stopIfTrue="1">
      <formula>IF($C15="",0,WEEKDAY($C15,2))&gt;5</formula>
    </cfRule>
  </conditionalFormatting>
  <conditionalFormatting sqref="D15:E15">
    <cfRule type="expression" priority="108" dxfId="3" stopIfTrue="1">
      <formula>COUNTIF(Feiertage,$C15)&gt;0</formula>
    </cfRule>
  </conditionalFormatting>
  <conditionalFormatting sqref="A49:G49 I49">
    <cfRule type="expression" priority="97" dxfId="3" stopIfTrue="1">
      <formula>COUNTIF(Feiertage,$C49)&gt;0</formula>
    </cfRule>
  </conditionalFormatting>
  <conditionalFormatting sqref="J49">
    <cfRule type="cellIs" priority="96" dxfId="67" operator="lessThan" stopIfTrue="1">
      <formula>0</formula>
    </cfRule>
  </conditionalFormatting>
  <conditionalFormatting sqref="J49">
    <cfRule type="cellIs" priority="95" dxfId="66" operator="greaterThan" stopIfTrue="1">
      <formula>0</formula>
    </cfRule>
  </conditionalFormatting>
  <conditionalFormatting sqref="J51">
    <cfRule type="cellIs" priority="94" dxfId="67" operator="lessThan" stopIfTrue="1">
      <formula>0</formula>
    </cfRule>
  </conditionalFormatting>
  <conditionalFormatting sqref="J51">
    <cfRule type="cellIs" priority="93" dxfId="66" operator="greaterThan" stopIfTrue="1">
      <formula>0</formula>
    </cfRule>
  </conditionalFormatting>
  <conditionalFormatting sqref="J44">
    <cfRule type="expression" priority="291" dxfId="3" stopIfTrue="1">
      <formula>COUNTIF(Feiertage,$C48)&gt;0</formula>
    </cfRule>
  </conditionalFormatting>
  <conditionalFormatting sqref="D29:E29">
    <cfRule type="expression" priority="74" dxfId="3" stopIfTrue="1">
      <formula>IF($C29="",0,WEEKDAY($C29,2))&gt;5</formula>
    </cfRule>
  </conditionalFormatting>
  <conditionalFormatting sqref="D29:E29">
    <cfRule type="expression" priority="73" dxfId="3" stopIfTrue="1">
      <formula>COUNTIF(Feiertage,$C29)&gt;0</formula>
    </cfRule>
  </conditionalFormatting>
  <conditionalFormatting sqref="D23:E23">
    <cfRule type="expression" priority="82" dxfId="3" stopIfTrue="1">
      <formula>IF($C23="",0,WEEKDAY($C23,2))&gt;5</formula>
    </cfRule>
  </conditionalFormatting>
  <conditionalFormatting sqref="D23:E23">
    <cfRule type="expression" priority="81" dxfId="3" stopIfTrue="1">
      <formula>COUNTIF(Feiertage,$C23)&gt;0</formula>
    </cfRule>
  </conditionalFormatting>
  <conditionalFormatting sqref="D43:E43">
    <cfRule type="expression" priority="86" dxfId="3" stopIfTrue="1">
      <formula>IF($C43="",0,WEEKDAY($C43,2))&gt;5</formula>
    </cfRule>
  </conditionalFormatting>
  <conditionalFormatting sqref="D43:E43">
    <cfRule type="expression" priority="85" dxfId="3" stopIfTrue="1">
      <formula>COUNTIF(Feiertage,$C43)&gt;0</formula>
    </cfRule>
  </conditionalFormatting>
  <conditionalFormatting sqref="D22:E22">
    <cfRule type="expression" priority="80" dxfId="3" stopIfTrue="1">
      <formula>IF($C22="",0,WEEKDAY($C22,2))&gt;5</formula>
    </cfRule>
  </conditionalFormatting>
  <conditionalFormatting sqref="D22:E22">
    <cfRule type="expression" priority="79" dxfId="3" stopIfTrue="1">
      <formula>COUNTIF(Feiertage,$C22)&gt;0</formula>
    </cfRule>
  </conditionalFormatting>
  <conditionalFormatting sqref="D30:E30">
    <cfRule type="expression" priority="76" dxfId="3" stopIfTrue="1">
      <formula>IF($C30="",0,WEEKDAY($C30,2))&gt;5</formula>
    </cfRule>
  </conditionalFormatting>
  <conditionalFormatting sqref="D30:E30">
    <cfRule type="expression" priority="75" dxfId="3" stopIfTrue="1">
      <formula>COUNTIF(Feiertage,$C30)&gt;0</formula>
    </cfRule>
  </conditionalFormatting>
  <conditionalFormatting sqref="D37:E37">
    <cfRule type="expression" priority="70" dxfId="3" stopIfTrue="1">
      <formula>IF($C37="",0,WEEKDAY($C37,2))&gt;5</formula>
    </cfRule>
  </conditionalFormatting>
  <conditionalFormatting sqref="D37:E37">
    <cfRule type="expression" priority="69" dxfId="3" stopIfTrue="1">
      <formula>COUNTIF(Feiertage,$C37)&gt;0</formula>
    </cfRule>
  </conditionalFormatting>
  <conditionalFormatting sqref="D36:E36">
    <cfRule type="expression" priority="68" dxfId="3" stopIfTrue="1">
      <formula>IF($C36="",0,WEEKDAY($C36,2))&gt;5</formula>
    </cfRule>
  </conditionalFormatting>
  <conditionalFormatting sqref="D36:E36">
    <cfRule type="expression" priority="67" dxfId="3" stopIfTrue="1">
      <formula>COUNTIF(Feiertage,$C36)&gt;0</formula>
    </cfRule>
  </conditionalFormatting>
  <conditionalFormatting sqref="K14:K45">
    <cfRule type="expression" priority="64" dxfId="3" stopIfTrue="1">
      <formula>IF($C14="",0,WEEKDAY($C14,2))&gt;5</formula>
    </cfRule>
  </conditionalFormatting>
  <conditionalFormatting sqref="K14:K45">
    <cfRule type="expression" priority="61" dxfId="3" stopIfTrue="1">
      <formula>COUNTIF(Feiertage,$C14)&gt;0</formula>
    </cfRule>
  </conditionalFormatting>
  <conditionalFormatting sqref="K14:K45">
    <cfRule type="containsText" priority="62" dxfId="67" operator="containsText" stopIfTrue="1" text="K">
      <formula>NOT(ISERROR(SEARCH("K",K14)))</formula>
    </cfRule>
    <cfRule type="containsText" priority="63" dxfId="66" operator="containsText" stopIfTrue="1" text="U ">
      <formula>NOT(ISERROR(SEARCH("U ",K14)))</formula>
    </cfRule>
  </conditionalFormatting>
  <conditionalFormatting sqref="K14:K45">
    <cfRule type="containsText" priority="60" dxfId="65" operator="containsText" stopIfTrue="1" text="U">
      <formula>NOT(ISERROR(SEARCH("U",K14)))</formula>
    </cfRule>
  </conditionalFormatting>
  <conditionalFormatting sqref="K14:K45">
    <cfRule type="containsText" priority="59" dxfId="64" operator="containsText" stopIfTrue="1" text="s">
      <formula>NOT(ISERROR(SEARCH("s",K14)))</formula>
    </cfRule>
  </conditionalFormatting>
  <conditionalFormatting sqref="G14:G46">
    <cfRule type="expression" priority="58" dxfId="3" stopIfTrue="1">
      <formula>IF($C14="",0,WEEKDAY($C14,2))&gt;5</formula>
    </cfRule>
  </conditionalFormatting>
  <conditionalFormatting sqref="G14:G46">
    <cfRule type="expression" priority="57" dxfId="3" stopIfTrue="1">
      <formula>COUNTIF(Feiertage,$C14)&gt;0</formula>
    </cfRule>
  </conditionalFormatting>
  <conditionalFormatting sqref="F19:F21">
    <cfRule type="expression" priority="48" dxfId="3" stopIfTrue="1">
      <formula>IF($C19="",0,WEEKDAY($C19,2))&gt;5</formula>
    </cfRule>
  </conditionalFormatting>
  <conditionalFormatting sqref="F19:F21">
    <cfRule type="expression" priority="47" dxfId="3" stopIfTrue="1">
      <formula>COUNTIF(Feiertage,$C19)&gt;0</formula>
    </cfRule>
  </conditionalFormatting>
  <conditionalFormatting sqref="D19:E21">
    <cfRule type="expression" priority="46" dxfId="3" stopIfTrue="1">
      <formula>IF($C19="",0,WEEKDAY($C19,2))&gt;5</formula>
    </cfRule>
  </conditionalFormatting>
  <conditionalFormatting sqref="D19:E21">
    <cfRule type="expression" priority="45" dxfId="3" stopIfTrue="1">
      <formula>COUNTIF(Feiertage,$C19)&gt;0</formula>
    </cfRule>
  </conditionalFormatting>
  <conditionalFormatting sqref="F17:F18">
    <cfRule type="expression" priority="44" dxfId="3" stopIfTrue="1">
      <formula>IF($C17="",0,WEEKDAY($C17,2))&gt;5</formula>
    </cfRule>
  </conditionalFormatting>
  <conditionalFormatting sqref="F17:F18">
    <cfRule type="expression" priority="43" dxfId="3" stopIfTrue="1">
      <formula>COUNTIF(Feiertage,$C17)&gt;0</formula>
    </cfRule>
  </conditionalFormatting>
  <conditionalFormatting sqref="D17:E18">
    <cfRule type="expression" priority="42" dxfId="3" stopIfTrue="1">
      <formula>IF($C17="",0,WEEKDAY($C17,2))&gt;5</formula>
    </cfRule>
  </conditionalFormatting>
  <conditionalFormatting sqref="D17:E18">
    <cfRule type="expression" priority="41" dxfId="3" stopIfTrue="1">
      <formula>COUNTIF(Feiertage,$C17)&gt;0</formula>
    </cfRule>
  </conditionalFormatting>
  <conditionalFormatting sqref="F26:F28">
    <cfRule type="expression" priority="40" dxfId="3" stopIfTrue="1">
      <formula>IF($C26="",0,WEEKDAY($C26,2))&gt;5</formula>
    </cfRule>
  </conditionalFormatting>
  <conditionalFormatting sqref="F26:F28">
    <cfRule type="expression" priority="39" dxfId="3" stopIfTrue="1">
      <formula>COUNTIF(Feiertage,$C26)&gt;0</formula>
    </cfRule>
  </conditionalFormatting>
  <conditionalFormatting sqref="D26:E28">
    <cfRule type="expression" priority="38" dxfId="3" stopIfTrue="1">
      <formula>IF($C26="",0,WEEKDAY($C26,2))&gt;5</formula>
    </cfRule>
  </conditionalFormatting>
  <conditionalFormatting sqref="D26:E28">
    <cfRule type="expression" priority="37" dxfId="3" stopIfTrue="1">
      <formula>COUNTIF(Feiertage,$C26)&gt;0</formula>
    </cfRule>
  </conditionalFormatting>
  <conditionalFormatting sqref="F24:F25">
    <cfRule type="expression" priority="36" dxfId="3" stopIfTrue="1">
      <formula>IF($C24="",0,WEEKDAY($C24,2))&gt;5</formula>
    </cfRule>
  </conditionalFormatting>
  <conditionalFormatting sqref="F24:F25">
    <cfRule type="expression" priority="35" dxfId="3" stopIfTrue="1">
      <formula>COUNTIF(Feiertage,$C24)&gt;0</formula>
    </cfRule>
  </conditionalFormatting>
  <conditionalFormatting sqref="D24:E25">
    <cfRule type="expression" priority="34" dxfId="3" stopIfTrue="1">
      <formula>IF($C24="",0,WEEKDAY($C24,2))&gt;5</formula>
    </cfRule>
  </conditionalFormatting>
  <conditionalFormatting sqref="D24:E25">
    <cfRule type="expression" priority="33" dxfId="3" stopIfTrue="1">
      <formula>COUNTIF(Feiertage,$C24)&gt;0</formula>
    </cfRule>
  </conditionalFormatting>
  <conditionalFormatting sqref="F33:F35">
    <cfRule type="expression" priority="32" dxfId="3" stopIfTrue="1">
      <formula>IF($C33="",0,WEEKDAY($C33,2))&gt;5</formula>
    </cfRule>
  </conditionalFormatting>
  <conditionalFormatting sqref="F33:F35">
    <cfRule type="expression" priority="31" dxfId="3" stopIfTrue="1">
      <formula>COUNTIF(Feiertage,$C33)&gt;0</formula>
    </cfRule>
  </conditionalFormatting>
  <conditionalFormatting sqref="D33:E35">
    <cfRule type="expression" priority="30" dxfId="3" stopIfTrue="1">
      <formula>IF($C33="",0,WEEKDAY($C33,2))&gt;5</formula>
    </cfRule>
  </conditionalFormatting>
  <conditionalFormatting sqref="D33:E35">
    <cfRule type="expression" priority="29" dxfId="3" stopIfTrue="1">
      <formula>COUNTIF(Feiertage,$C33)&gt;0</formula>
    </cfRule>
  </conditionalFormatting>
  <conditionalFormatting sqref="F31:F32">
    <cfRule type="expression" priority="28" dxfId="3" stopIfTrue="1">
      <formula>IF($C31="",0,WEEKDAY($C31,2))&gt;5</formula>
    </cfRule>
  </conditionalFormatting>
  <conditionalFormatting sqref="F31:F32">
    <cfRule type="expression" priority="27" dxfId="3" stopIfTrue="1">
      <formula>COUNTIF(Feiertage,$C31)&gt;0</formula>
    </cfRule>
  </conditionalFormatting>
  <conditionalFormatting sqref="D31:E32">
    <cfRule type="expression" priority="26" dxfId="3" stopIfTrue="1">
      <formula>IF($C31="",0,WEEKDAY($C31,2))&gt;5</formula>
    </cfRule>
  </conditionalFormatting>
  <conditionalFormatting sqref="D31:E32">
    <cfRule type="expression" priority="25" dxfId="3" stopIfTrue="1">
      <formula>COUNTIF(Feiertage,$C31)&gt;0</formula>
    </cfRule>
  </conditionalFormatting>
  <conditionalFormatting sqref="F40:F42">
    <cfRule type="expression" priority="24" dxfId="3" stopIfTrue="1">
      <formula>IF($C40="",0,WEEKDAY($C40,2))&gt;5</formula>
    </cfRule>
  </conditionalFormatting>
  <conditionalFormatting sqref="F40:F42">
    <cfRule type="expression" priority="23" dxfId="3" stopIfTrue="1">
      <formula>COUNTIF(Feiertage,$C40)&gt;0</formula>
    </cfRule>
  </conditionalFormatting>
  <conditionalFormatting sqref="D40:E42">
    <cfRule type="expression" priority="22" dxfId="3" stopIfTrue="1">
      <formula>IF($C40="",0,WEEKDAY($C40,2))&gt;5</formula>
    </cfRule>
  </conditionalFormatting>
  <conditionalFormatting sqref="D40:E42">
    <cfRule type="expression" priority="21" dxfId="3" stopIfTrue="1">
      <formula>COUNTIF(Feiertage,$C40)&gt;0</formula>
    </cfRule>
  </conditionalFormatting>
  <conditionalFormatting sqref="F38:F39">
    <cfRule type="expression" priority="20" dxfId="3" stopIfTrue="1">
      <formula>IF($C38="",0,WEEKDAY($C38,2))&gt;5</formula>
    </cfRule>
  </conditionalFormatting>
  <conditionalFormatting sqref="F38:F39">
    <cfRule type="expression" priority="19" dxfId="3" stopIfTrue="1">
      <formula>COUNTIF(Feiertage,$C38)&gt;0</formula>
    </cfRule>
  </conditionalFormatting>
  <conditionalFormatting sqref="D38:E39">
    <cfRule type="expression" priority="18" dxfId="3" stopIfTrue="1">
      <formula>IF($C38="",0,WEEKDAY($C38,2))&gt;5</formula>
    </cfRule>
  </conditionalFormatting>
  <conditionalFormatting sqref="D38:E39">
    <cfRule type="expression" priority="17" dxfId="3" stopIfTrue="1">
      <formula>COUNTIF(Feiertage,$C38)&gt;0</formula>
    </cfRule>
  </conditionalFormatting>
  <conditionalFormatting sqref="I17:I20">
    <cfRule type="expression" priority="16" dxfId="3" stopIfTrue="1">
      <formula>IF($C18="",0,WEEKDAY($C18,2))&gt;5</formula>
    </cfRule>
  </conditionalFormatting>
  <conditionalFormatting sqref="I17:I20">
    <cfRule type="expression" priority="15" dxfId="3" stopIfTrue="1">
      <formula>COUNTIF(Feiertage,$C18)&gt;0</formula>
    </cfRule>
  </conditionalFormatting>
  <conditionalFormatting sqref="I21">
    <cfRule type="expression" priority="14" dxfId="3" stopIfTrue="1">
      <formula>IF($C21="",0,WEEKDAY($C21,2))&gt;5</formula>
    </cfRule>
  </conditionalFormatting>
  <conditionalFormatting sqref="I21">
    <cfRule type="expression" priority="13" dxfId="3" stopIfTrue="1">
      <formula>COUNTIF(Feiertage,$C21)&gt;0</formula>
    </cfRule>
  </conditionalFormatting>
  <conditionalFormatting sqref="I24:I27">
    <cfRule type="expression" priority="12" dxfId="3" stopIfTrue="1">
      <formula>IF($C25="",0,WEEKDAY($C25,2))&gt;5</formula>
    </cfRule>
  </conditionalFormatting>
  <conditionalFormatting sqref="I24:I27">
    <cfRule type="expression" priority="11" dxfId="3" stopIfTrue="1">
      <formula>COUNTIF(Feiertage,$C25)&gt;0</formula>
    </cfRule>
  </conditionalFormatting>
  <conditionalFormatting sqref="I28">
    <cfRule type="expression" priority="10" dxfId="3" stopIfTrue="1">
      <formula>IF($C28="",0,WEEKDAY($C28,2))&gt;5</formula>
    </cfRule>
  </conditionalFormatting>
  <conditionalFormatting sqref="I28">
    <cfRule type="expression" priority="9" dxfId="3" stopIfTrue="1">
      <formula>COUNTIF(Feiertage,$C28)&gt;0</formula>
    </cfRule>
  </conditionalFormatting>
  <conditionalFormatting sqref="I31:I34">
    <cfRule type="expression" priority="8" dxfId="3" stopIfTrue="1">
      <formula>IF($C32="",0,WEEKDAY($C32,2))&gt;5</formula>
    </cfRule>
  </conditionalFormatting>
  <conditionalFormatting sqref="I31:I34">
    <cfRule type="expression" priority="7" dxfId="3" stopIfTrue="1">
      <formula>COUNTIF(Feiertage,$C32)&gt;0</formula>
    </cfRule>
  </conditionalFormatting>
  <conditionalFormatting sqref="I35">
    <cfRule type="expression" priority="6" dxfId="3" stopIfTrue="1">
      <formula>IF($C35="",0,WEEKDAY($C35,2))&gt;5</formula>
    </cfRule>
  </conditionalFormatting>
  <conditionalFormatting sqref="I35">
    <cfRule type="expression" priority="5" dxfId="3" stopIfTrue="1">
      <formula>COUNTIF(Feiertage,$C35)&gt;0</formula>
    </cfRule>
  </conditionalFormatting>
  <conditionalFormatting sqref="I38:I41">
    <cfRule type="expression" priority="4" dxfId="3" stopIfTrue="1">
      <formula>IF($C39="",0,WEEKDAY($C39,2))&gt;5</formula>
    </cfRule>
  </conditionalFormatting>
  <conditionalFormatting sqref="I38:I41">
    <cfRule type="expression" priority="3" dxfId="3" stopIfTrue="1">
      <formula>COUNTIF(Feiertage,$C39)&gt;0</formula>
    </cfRule>
  </conditionalFormatting>
  <conditionalFormatting sqref="I42">
    <cfRule type="expression" priority="2" dxfId="3" stopIfTrue="1">
      <formula>IF($C42="",0,WEEKDAY($C42,2))&gt;5</formula>
    </cfRule>
  </conditionalFormatting>
  <conditionalFormatting sqref="I42">
    <cfRule type="expression" priority="1" dxfId="3" stopIfTrue="1">
      <formula>COUNTIF(Feiertage,$C42)&gt;0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view="pageLayout" zoomScale="90" zoomScalePageLayoutView="90" workbookViewId="0" topLeftCell="A21">
      <selection activeCell="L42" sqref="L42"/>
    </sheetView>
  </sheetViews>
  <sheetFormatPr defaultColWidth="11.421875" defaultRowHeight="12.75"/>
  <cols>
    <col min="2" max="3" width="15.28125" style="0" bestFit="1" customWidth="1"/>
    <col min="9" max="9" width="13.140625" style="0" bestFit="1" customWidth="1"/>
    <col min="11" max="11" width="15.8515625" style="0" customWidth="1"/>
  </cols>
  <sheetData>
    <row r="1" spans="1:14" ht="18">
      <c r="A1" s="246" t="s">
        <v>30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</row>
    <row r="2" spans="1:14" ht="12.75">
      <c r="A2" s="249" t="s">
        <v>0</v>
      </c>
      <c r="B2" s="250"/>
      <c r="C2" s="250"/>
      <c r="D2" s="251"/>
      <c r="E2" s="280">
        <f>'Allgemeine Daten'!C3</f>
        <v>0</v>
      </c>
      <c r="F2" s="281"/>
      <c r="G2" s="281"/>
      <c r="H2" s="281"/>
      <c r="I2" s="281"/>
      <c r="J2" s="281"/>
      <c r="K2" s="281"/>
      <c r="L2" s="281"/>
      <c r="M2" s="281"/>
      <c r="N2" s="282"/>
    </row>
    <row r="3" spans="1:14" ht="12.75">
      <c r="A3" s="240" t="s">
        <v>1</v>
      </c>
      <c r="B3" s="255"/>
      <c r="C3" s="255"/>
      <c r="D3" s="256"/>
      <c r="E3" s="280" t="str">
        <f>'Allgemeine Daten'!C4</f>
        <v>Huber Mario</v>
      </c>
      <c r="F3" s="281"/>
      <c r="G3" s="281"/>
      <c r="H3" s="281"/>
      <c r="I3" s="281"/>
      <c r="J3" s="281"/>
      <c r="K3" s="281"/>
      <c r="L3" s="281"/>
      <c r="M3" s="281"/>
      <c r="N3" s="282"/>
    </row>
    <row r="4" spans="1:14" ht="12.75">
      <c r="A4" s="240" t="s">
        <v>2</v>
      </c>
      <c r="B4" s="255"/>
      <c r="C4" s="255"/>
      <c r="D4" s="256"/>
      <c r="E4" s="280" t="str">
        <f>'Allgemeine Daten'!C5</f>
        <v>Assistent der Geschäftsführung</v>
      </c>
      <c r="F4" s="281"/>
      <c r="G4" s="281"/>
      <c r="H4" s="281"/>
      <c r="I4" s="281"/>
      <c r="J4" s="281"/>
      <c r="K4" s="281"/>
      <c r="L4" s="281"/>
      <c r="M4" s="281"/>
      <c r="N4" s="282"/>
    </row>
    <row r="5" spans="1:14" ht="12.75">
      <c r="A5" s="240" t="s">
        <v>3</v>
      </c>
      <c r="B5" s="255"/>
      <c r="C5" s="255"/>
      <c r="D5" s="256"/>
      <c r="E5" s="280">
        <f>'Allgemeine Daten'!C6</f>
        <v>0</v>
      </c>
      <c r="F5" s="281"/>
      <c r="G5" s="281"/>
      <c r="H5" s="281"/>
      <c r="I5" s="281"/>
      <c r="J5" s="281"/>
      <c r="K5" s="281"/>
      <c r="L5" s="281"/>
      <c r="M5" s="281"/>
      <c r="N5" s="282"/>
    </row>
    <row r="6" spans="1:14" ht="12.75">
      <c r="A6" s="240" t="s">
        <v>4</v>
      </c>
      <c r="B6" s="255"/>
      <c r="C6" s="255"/>
      <c r="D6" s="256"/>
      <c r="E6" s="280" t="str">
        <f>'Allgemeine Daten'!C7</f>
        <v>xxx xxxxx </v>
      </c>
      <c r="F6" s="281"/>
      <c r="G6" s="281"/>
      <c r="H6" s="281"/>
      <c r="I6" s="281"/>
      <c r="J6" s="281"/>
      <c r="K6" s="281"/>
      <c r="L6" s="281"/>
      <c r="M6" s="281"/>
      <c r="N6" s="282"/>
    </row>
    <row r="7" spans="1:14" ht="12.75">
      <c r="A7" s="75" t="s">
        <v>21</v>
      </c>
      <c r="B7" s="76"/>
      <c r="C7" s="76"/>
      <c r="D7" s="77"/>
      <c r="E7" s="280">
        <f>'Allgemeine Daten'!C8</f>
        <v>5</v>
      </c>
      <c r="F7" s="281"/>
      <c r="G7" s="281"/>
      <c r="H7" s="281"/>
      <c r="I7" s="281"/>
      <c r="J7" s="281"/>
      <c r="K7" s="281"/>
      <c r="L7" s="281"/>
      <c r="M7" s="281"/>
      <c r="N7" s="282"/>
    </row>
    <row r="8" spans="1:14" ht="12.75">
      <c r="A8" s="240" t="s">
        <v>43</v>
      </c>
      <c r="B8" s="241"/>
      <c r="C8" s="241"/>
      <c r="D8" s="242"/>
      <c r="E8" s="167">
        <f>'Allgemeine Daten'!C15</f>
        <v>1</v>
      </c>
      <c r="F8" s="166" t="str">
        <f>'Allgemeine Daten'!D15</f>
        <v>Jänner</v>
      </c>
      <c r="G8" s="165">
        <f>'Allgemeine Daten'!E15</f>
        <v>2019</v>
      </c>
      <c r="H8" s="171"/>
      <c r="I8" s="171"/>
      <c r="J8" s="171"/>
      <c r="K8" s="171"/>
      <c r="L8" s="171"/>
      <c r="M8" s="171"/>
      <c r="N8" s="172"/>
    </row>
    <row r="9" spans="1:14" ht="12.75">
      <c r="A9" s="240" t="s">
        <v>5</v>
      </c>
      <c r="B9" s="255"/>
      <c r="C9" s="255"/>
      <c r="D9" s="256"/>
      <c r="E9" s="280">
        <f>'Allgemeine Daten'!C16</f>
        <v>0</v>
      </c>
      <c r="F9" s="281"/>
      <c r="G9" s="281"/>
      <c r="H9" s="281"/>
      <c r="I9" s="281"/>
      <c r="J9" s="281"/>
      <c r="K9" s="281"/>
      <c r="L9" s="281"/>
      <c r="M9" s="281"/>
      <c r="N9" s="282"/>
    </row>
    <row r="10" spans="1:14" ht="15">
      <c r="A10" s="257" t="s">
        <v>6</v>
      </c>
      <c r="B10" s="258"/>
      <c r="C10" s="258"/>
      <c r="D10" s="259"/>
      <c r="E10" s="264">
        <v>42338</v>
      </c>
      <c r="F10" s="265"/>
      <c r="G10" s="265"/>
      <c r="H10" s="265"/>
      <c r="I10" s="265"/>
      <c r="J10" s="265"/>
      <c r="K10" s="265"/>
      <c r="L10" s="265"/>
      <c r="M10" s="265"/>
      <c r="N10" s="266"/>
    </row>
    <row r="11" spans="1:14" ht="12.75">
      <c r="A11" s="260" t="s">
        <v>7</v>
      </c>
      <c r="B11" s="261"/>
      <c r="C11" s="261"/>
      <c r="D11" s="262"/>
      <c r="E11" s="283">
        <f>'Allgemeine Daten'!C17</f>
        <v>1.6041666666666667</v>
      </c>
      <c r="F11" s="281"/>
      <c r="G11" s="281"/>
      <c r="H11" s="281"/>
      <c r="I11" s="281"/>
      <c r="J11" s="281"/>
      <c r="K11" s="281"/>
      <c r="L11" s="281"/>
      <c r="M11" s="281"/>
      <c r="N11" s="282"/>
    </row>
    <row r="12" spans="1:14" ht="38.25">
      <c r="A12" s="18" t="s">
        <v>8</v>
      </c>
      <c r="B12" s="19" t="s">
        <v>9</v>
      </c>
      <c r="C12" s="20" t="s">
        <v>10</v>
      </c>
      <c r="D12" s="263" t="s">
        <v>11</v>
      </c>
      <c r="E12" s="263"/>
      <c r="F12" s="21" t="s">
        <v>12</v>
      </c>
      <c r="G12" s="20" t="s">
        <v>51</v>
      </c>
      <c r="H12" s="78" t="s">
        <v>50</v>
      </c>
      <c r="I12" s="78" t="s">
        <v>52</v>
      </c>
      <c r="J12" s="21" t="s">
        <v>55</v>
      </c>
      <c r="K12" s="71" t="s">
        <v>53</v>
      </c>
      <c r="L12" s="21" t="s">
        <v>13</v>
      </c>
      <c r="M12" s="21" t="s">
        <v>14</v>
      </c>
      <c r="N12" s="22" t="s">
        <v>15</v>
      </c>
    </row>
    <row r="13" spans="1:14" ht="26.25" thickBot="1">
      <c r="A13" s="23"/>
      <c r="B13" s="24"/>
      <c r="C13" s="25"/>
      <c r="D13" s="25" t="s">
        <v>16</v>
      </c>
      <c r="E13" s="25" t="s">
        <v>17</v>
      </c>
      <c r="F13" s="25"/>
      <c r="G13" s="25"/>
      <c r="H13" s="26"/>
      <c r="I13" s="26"/>
      <c r="J13" s="25"/>
      <c r="K13" s="185" t="s">
        <v>87</v>
      </c>
      <c r="L13" s="25"/>
      <c r="M13" s="25"/>
      <c r="N13" s="27"/>
    </row>
    <row r="14" spans="1:14" ht="18.75" thickBot="1">
      <c r="A14" s="8"/>
      <c r="B14" s="9">
        <f>C14</f>
        <v>42338</v>
      </c>
      <c r="C14" s="10">
        <f>E10</f>
        <v>42338</v>
      </c>
      <c r="D14" s="99">
        <v>0</v>
      </c>
      <c r="E14" s="99">
        <v>0</v>
      </c>
      <c r="F14" s="99">
        <v>0</v>
      </c>
      <c r="G14" s="12">
        <f>IF(OR(K14="U",K14="k",K14="S"),I14,E14-D14-F14)</f>
        <v>0</v>
      </c>
      <c r="H14" s="84">
        <f>SUM(G14:G14)</f>
        <v>0</v>
      </c>
      <c r="I14" s="84">
        <v>0</v>
      </c>
      <c r="J14" s="85">
        <f>H14-I14</f>
        <v>0</v>
      </c>
      <c r="K14" s="100"/>
      <c r="L14" s="46">
        <f>COUNTIF(Feiertage!$B$2:$B$16,C14)</f>
        <v>0</v>
      </c>
      <c r="M14" s="100"/>
      <c r="N14" s="104"/>
    </row>
    <row r="15" spans="1:14" ht="18">
      <c r="A15" s="8"/>
      <c r="B15" s="9">
        <f aca="true" t="shared" si="0" ref="B15:B44">C15</f>
        <v>42339</v>
      </c>
      <c r="C15" s="10">
        <f>C14+1</f>
        <v>42339</v>
      </c>
      <c r="D15" s="99"/>
      <c r="E15" s="99"/>
      <c r="F15" s="99"/>
      <c r="G15" s="12">
        <f aca="true" t="shared" si="1" ref="G15:G44">IF(OR(K15="U",K15="k",K15="S"),I15,E15-D15-F15)</f>
        <v>0</v>
      </c>
      <c r="H15" s="81"/>
      <c r="I15" s="214">
        <f>$E$11/$E$7</f>
        <v>0.32083333333333336</v>
      </c>
      <c r="J15" s="82"/>
      <c r="K15" s="100"/>
      <c r="L15" s="46">
        <f>COUNTIF(Feiertage!$B$2:$B$16,C15)</f>
        <v>0</v>
      </c>
      <c r="M15" s="100"/>
      <c r="N15" s="105"/>
    </row>
    <row r="16" spans="1:14" ht="18">
      <c r="A16" s="8"/>
      <c r="B16" s="9">
        <f t="shared" si="0"/>
        <v>42340</v>
      </c>
      <c r="C16" s="10">
        <f aca="true" t="shared" si="2" ref="C16:C44">C15+1</f>
        <v>42340</v>
      </c>
      <c r="D16" s="99"/>
      <c r="E16" s="99"/>
      <c r="F16" s="99"/>
      <c r="G16" s="12">
        <f t="shared" si="1"/>
        <v>0</v>
      </c>
      <c r="H16" s="12"/>
      <c r="I16" s="214">
        <f>$E$11/$E$7</f>
        <v>0.32083333333333336</v>
      </c>
      <c r="J16" s="13"/>
      <c r="K16" s="100"/>
      <c r="L16" s="46">
        <f>COUNTIF(Feiertage!$B$2:$B$16,C16)</f>
        <v>0</v>
      </c>
      <c r="M16" s="100"/>
      <c r="N16" s="105"/>
    </row>
    <row r="17" spans="1:14" ht="18">
      <c r="A17" s="8"/>
      <c r="B17" s="9">
        <f t="shared" si="0"/>
        <v>42341</v>
      </c>
      <c r="C17" s="10">
        <f t="shared" si="2"/>
        <v>42341</v>
      </c>
      <c r="D17" s="99"/>
      <c r="E17" s="99"/>
      <c r="F17" s="99"/>
      <c r="G17" s="12">
        <f t="shared" si="1"/>
        <v>0</v>
      </c>
      <c r="H17" s="45"/>
      <c r="I17" s="214">
        <f>$E$11/$E$7</f>
        <v>0.32083333333333336</v>
      </c>
      <c r="J17" s="83"/>
      <c r="K17" s="100"/>
      <c r="L17" s="46">
        <f>COUNTIF(Feiertage!$B$2:$B$16,C17)</f>
        <v>0</v>
      </c>
      <c r="M17" s="106"/>
      <c r="N17" s="107"/>
    </row>
    <row r="18" spans="1:14" ht="18">
      <c r="A18" s="8"/>
      <c r="B18" s="9">
        <f t="shared" si="0"/>
        <v>42342</v>
      </c>
      <c r="C18" s="10">
        <f t="shared" si="2"/>
        <v>42342</v>
      </c>
      <c r="D18" s="99"/>
      <c r="E18" s="99"/>
      <c r="F18" s="99"/>
      <c r="G18" s="12">
        <f t="shared" si="1"/>
        <v>0</v>
      </c>
      <c r="H18" s="12"/>
      <c r="I18" s="214">
        <f>$E$11/$E$7</f>
        <v>0.32083333333333336</v>
      </c>
      <c r="J18" s="13"/>
      <c r="K18" s="100"/>
      <c r="L18" s="46">
        <f>COUNTIF(Feiertage!$B$2:$B$16,C18)</f>
        <v>0</v>
      </c>
      <c r="M18" s="100"/>
      <c r="N18" s="104"/>
    </row>
    <row r="19" spans="1:14" ht="18">
      <c r="A19" s="28"/>
      <c r="B19" s="9">
        <f t="shared" si="0"/>
        <v>42343</v>
      </c>
      <c r="C19" s="10">
        <f t="shared" si="2"/>
        <v>42343</v>
      </c>
      <c r="D19" s="99"/>
      <c r="E19" s="99"/>
      <c r="F19" s="99"/>
      <c r="G19" s="12">
        <f t="shared" si="1"/>
        <v>0</v>
      </c>
      <c r="H19" s="12"/>
      <c r="I19" s="108">
        <f>$E$11/$E$7</f>
        <v>0.32083333333333336</v>
      </c>
      <c r="J19" s="13"/>
      <c r="K19" s="100"/>
      <c r="L19" s="46">
        <f>COUNTIF(Feiertage!$B$2:$B$16,C19)</f>
        <v>0</v>
      </c>
      <c r="M19" s="100"/>
      <c r="N19" s="104"/>
    </row>
    <row r="20" spans="1:14" ht="18.75" thickBot="1">
      <c r="A20" s="8"/>
      <c r="B20" s="9">
        <f t="shared" si="0"/>
        <v>42344</v>
      </c>
      <c r="C20" s="10">
        <f t="shared" si="2"/>
        <v>42344</v>
      </c>
      <c r="D20" s="99">
        <v>0</v>
      </c>
      <c r="E20" s="99">
        <v>0</v>
      </c>
      <c r="F20" s="99">
        <v>0</v>
      </c>
      <c r="G20" s="12">
        <f t="shared" si="1"/>
        <v>0</v>
      </c>
      <c r="H20" s="12"/>
      <c r="I20" s="96">
        <f>IF(OR(L20=1,'Allgemeine Daten'!C14=""),"",$E$11/$E$7)</f>
      </c>
      <c r="J20" s="13"/>
      <c r="K20" s="100"/>
      <c r="L20" s="46">
        <f>COUNTIF(Feiertage!$B$2:$B$16,C20)</f>
        <v>0</v>
      </c>
      <c r="M20" s="100"/>
      <c r="N20" s="104"/>
    </row>
    <row r="21" spans="1:14" ht="18.75" thickBot="1">
      <c r="A21" s="8"/>
      <c r="B21" s="9">
        <f t="shared" si="0"/>
        <v>42345</v>
      </c>
      <c r="C21" s="10">
        <f>C20+1</f>
        <v>42345</v>
      </c>
      <c r="D21" s="99">
        <v>0</v>
      </c>
      <c r="E21" s="99">
        <v>0</v>
      </c>
      <c r="F21" s="99">
        <v>0</v>
      </c>
      <c r="G21" s="12">
        <f t="shared" si="1"/>
        <v>0</v>
      </c>
      <c r="H21" s="84">
        <f>SUM(G15:G20)</f>
        <v>0</v>
      </c>
      <c r="I21" s="84">
        <f>SUM(I15:I20)</f>
        <v>1.6041666666666667</v>
      </c>
      <c r="J21" s="85">
        <f>H21-I21</f>
        <v>-1.6041666666666667</v>
      </c>
      <c r="K21" s="100"/>
      <c r="L21" s="46">
        <f>COUNTIF(Feiertage!$B$2:$B$16,C21)</f>
        <v>1</v>
      </c>
      <c r="M21" s="100"/>
      <c r="N21" s="104"/>
    </row>
    <row r="22" spans="1:14" ht="18">
      <c r="A22" s="8"/>
      <c r="B22" s="9">
        <f t="shared" si="0"/>
        <v>42346</v>
      </c>
      <c r="C22" s="10">
        <f t="shared" si="2"/>
        <v>42346</v>
      </c>
      <c r="D22" s="99"/>
      <c r="E22" s="99"/>
      <c r="F22" s="99"/>
      <c r="G22" s="12">
        <f t="shared" si="1"/>
        <v>0</v>
      </c>
      <c r="H22" s="44"/>
      <c r="I22" s="214">
        <f>$E$11/$E$7</f>
        <v>0.32083333333333336</v>
      </c>
      <c r="J22" s="82"/>
      <c r="K22" s="100"/>
      <c r="L22" s="46">
        <f>COUNTIF(Feiertage!$B$2:$B$16,C22)</f>
        <v>0</v>
      </c>
      <c r="M22" s="100"/>
      <c r="N22" s="104"/>
    </row>
    <row r="23" spans="1:14" ht="18">
      <c r="A23" s="8"/>
      <c r="B23" s="9">
        <f t="shared" si="0"/>
        <v>42347</v>
      </c>
      <c r="C23" s="10">
        <f t="shared" si="2"/>
        <v>42347</v>
      </c>
      <c r="D23" s="99"/>
      <c r="E23" s="99"/>
      <c r="F23" s="99"/>
      <c r="G23" s="12">
        <f t="shared" si="1"/>
        <v>0</v>
      </c>
      <c r="H23" s="12"/>
      <c r="I23" s="214">
        <f>$E$11/$E$7</f>
        <v>0.32083333333333336</v>
      </c>
      <c r="J23" s="13"/>
      <c r="K23" s="100"/>
      <c r="L23" s="46">
        <f>COUNTIF(Feiertage!$B$2:$B$16,C23)</f>
        <v>0</v>
      </c>
      <c r="M23" s="100"/>
      <c r="N23" s="104"/>
    </row>
    <row r="24" spans="1:14" ht="18">
      <c r="A24" s="8"/>
      <c r="B24" s="9">
        <f t="shared" si="0"/>
        <v>42348</v>
      </c>
      <c r="C24" s="10">
        <f t="shared" si="2"/>
        <v>42348</v>
      </c>
      <c r="D24" s="99"/>
      <c r="E24" s="99"/>
      <c r="F24" s="99"/>
      <c r="G24" s="12">
        <f t="shared" si="1"/>
        <v>0</v>
      </c>
      <c r="H24" s="83"/>
      <c r="I24" s="214">
        <f>$E$11/$E$7</f>
        <v>0.32083333333333336</v>
      </c>
      <c r="J24" s="83"/>
      <c r="K24" s="100"/>
      <c r="L24" s="46">
        <f>COUNTIF(Feiertage!$B$2:$B$16,C24)</f>
        <v>0</v>
      </c>
      <c r="M24" s="100"/>
      <c r="N24" s="104"/>
    </row>
    <row r="25" spans="1:14" ht="18">
      <c r="A25" s="8"/>
      <c r="B25" s="9">
        <f t="shared" si="0"/>
        <v>42349</v>
      </c>
      <c r="C25" s="10">
        <f t="shared" si="2"/>
        <v>42349</v>
      </c>
      <c r="D25" s="99"/>
      <c r="E25" s="99"/>
      <c r="F25" s="99"/>
      <c r="G25" s="12">
        <f t="shared" si="1"/>
        <v>0</v>
      </c>
      <c r="H25" s="12"/>
      <c r="I25" s="214">
        <f>$E$11/$E$7</f>
        <v>0.32083333333333336</v>
      </c>
      <c r="J25" s="13"/>
      <c r="K25" s="100"/>
      <c r="L25" s="46">
        <f>COUNTIF(Feiertage!$B$2:$B$16,C25)</f>
        <v>0</v>
      </c>
      <c r="M25" s="100"/>
      <c r="N25" s="104"/>
    </row>
    <row r="26" spans="1:14" ht="18">
      <c r="A26" s="8"/>
      <c r="B26" s="9">
        <f t="shared" si="0"/>
        <v>42350</v>
      </c>
      <c r="C26" s="10">
        <f t="shared" si="2"/>
        <v>42350</v>
      </c>
      <c r="D26" s="99"/>
      <c r="E26" s="99"/>
      <c r="F26" s="99"/>
      <c r="G26" s="12">
        <f t="shared" si="1"/>
        <v>0</v>
      </c>
      <c r="H26" s="12"/>
      <c r="I26" s="108">
        <f>$E$11/$E$7</f>
        <v>0.32083333333333336</v>
      </c>
      <c r="J26" s="13"/>
      <c r="K26" s="100"/>
      <c r="L26" s="46">
        <f>COUNTIF(Feiertage!$B$2:$B$16,C26)</f>
        <v>0</v>
      </c>
      <c r="M26" s="100"/>
      <c r="N26" s="104"/>
    </row>
    <row r="27" spans="1:14" ht="18.75" thickBot="1">
      <c r="A27" s="8"/>
      <c r="B27" s="9">
        <f t="shared" si="0"/>
        <v>42351</v>
      </c>
      <c r="C27" s="10">
        <f t="shared" si="2"/>
        <v>42351</v>
      </c>
      <c r="D27" s="99">
        <v>0</v>
      </c>
      <c r="E27" s="99">
        <v>0</v>
      </c>
      <c r="F27" s="99">
        <v>0</v>
      </c>
      <c r="G27" s="12">
        <f t="shared" si="1"/>
        <v>0</v>
      </c>
      <c r="H27" s="12"/>
      <c r="I27" s="96">
        <f>IF(OR(L27=1,'Allgemeine Daten'!C14=""),"",$E$11/$E$7)</f>
      </c>
      <c r="J27" s="13"/>
      <c r="K27" s="100"/>
      <c r="L27" s="46">
        <f>COUNTIF(Feiertage!$B$2:$B$16,C27)</f>
        <v>0</v>
      </c>
      <c r="M27" s="100"/>
      <c r="N27" s="104"/>
    </row>
    <row r="28" spans="1:14" ht="18.75" thickBot="1">
      <c r="A28" s="8"/>
      <c r="B28" s="9">
        <f t="shared" si="0"/>
        <v>42352</v>
      </c>
      <c r="C28" s="10">
        <f>C27+1</f>
        <v>42352</v>
      </c>
      <c r="D28" s="99">
        <v>0</v>
      </c>
      <c r="E28" s="99">
        <v>0</v>
      </c>
      <c r="F28" s="99">
        <v>0</v>
      </c>
      <c r="G28" s="12">
        <f t="shared" si="1"/>
        <v>0</v>
      </c>
      <c r="H28" s="84">
        <f>SUM(G22:G27)</f>
        <v>0</v>
      </c>
      <c r="I28" s="84">
        <f>SUM(I22:I27)</f>
        <v>1.6041666666666667</v>
      </c>
      <c r="J28" s="85">
        <f>H28-I28</f>
        <v>-1.6041666666666667</v>
      </c>
      <c r="K28" s="100"/>
      <c r="L28" s="46">
        <f>COUNTIF(Feiertage!$B$2:$B$16,C28)</f>
        <v>0</v>
      </c>
      <c r="M28" s="100"/>
      <c r="N28" s="104"/>
    </row>
    <row r="29" spans="1:14" ht="18">
      <c r="A29" s="8"/>
      <c r="B29" s="9">
        <f t="shared" si="0"/>
        <v>42353</v>
      </c>
      <c r="C29" s="10">
        <f t="shared" si="2"/>
        <v>42353</v>
      </c>
      <c r="D29" s="99"/>
      <c r="E29" s="99"/>
      <c r="F29" s="99"/>
      <c r="G29" s="12">
        <f t="shared" si="1"/>
        <v>0</v>
      </c>
      <c r="H29" s="44"/>
      <c r="I29" s="214">
        <f>$E$11/$E$7</f>
        <v>0.32083333333333336</v>
      </c>
      <c r="J29" s="82"/>
      <c r="K29" s="100"/>
      <c r="L29" s="46">
        <f>COUNTIF(Feiertage!$B$2:$B$16,C29)</f>
        <v>0</v>
      </c>
      <c r="M29" s="100"/>
      <c r="N29" s="104"/>
    </row>
    <row r="30" spans="1:14" ht="18">
      <c r="A30" s="8"/>
      <c r="B30" s="9">
        <f t="shared" si="0"/>
        <v>42354</v>
      </c>
      <c r="C30" s="10">
        <f t="shared" si="2"/>
        <v>42354</v>
      </c>
      <c r="D30" s="99"/>
      <c r="E30" s="99"/>
      <c r="F30" s="99"/>
      <c r="G30" s="12">
        <f t="shared" si="1"/>
        <v>0</v>
      </c>
      <c r="H30" s="12"/>
      <c r="I30" s="214">
        <f>$E$11/$E$7</f>
        <v>0.32083333333333336</v>
      </c>
      <c r="J30" s="13"/>
      <c r="K30" s="100"/>
      <c r="L30" s="46">
        <f>COUNTIF(Feiertage!$B$2:$B$16,C30)</f>
        <v>0</v>
      </c>
      <c r="M30" s="108"/>
      <c r="N30" s="104"/>
    </row>
    <row r="31" spans="1:14" ht="18">
      <c r="A31" s="8"/>
      <c r="B31" s="9">
        <f t="shared" si="0"/>
        <v>42355</v>
      </c>
      <c r="C31" s="10">
        <f t="shared" si="2"/>
        <v>42355</v>
      </c>
      <c r="D31" s="99"/>
      <c r="E31" s="99"/>
      <c r="F31" s="99"/>
      <c r="G31" s="12">
        <f t="shared" si="1"/>
        <v>0</v>
      </c>
      <c r="H31" s="83"/>
      <c r="I31" s="214">
        <f>$E$11/$E$7</f>
        <v>0.32083333333333336</v>
      </c>
      <c r="J31" s="83"/>
      <c r="K31" s="100"/>
      <c r="L31" s="46">
        <f>COUNTIF(Feiertage!$B$2:$B$16,C31)</f>
        <v>0</v>
      </c>
      <c r="M31" s="100"/>
      <c r="N31" s="104"/>
    </row>
    <row r="32" spans="1:14" ht="18">
      <c r="A32" s="8"/>
      <c r="B32" s="9">
        <f t="shared" si="0"/>
        <v>42356</v>
      </c>
      <c r="C32" s="10">
        <f t="shared" si="2"/>
        <v>42356</v>
      </c>
      <c r="D32" s="99"/>
      <c r="E32" s="99"/>
      <c r="F32" s="99"/>
      <c r="G32" s="12">
        <f t="shared" si="1"/>
        <v>0</v>
      </c>
      <c r="H32" s="13"/>
      <c r="I32" s="214">
        <f>$E$11/$E$7</f>
        <v>0.32083333333333336</v>
      </c>
      <c r="J32" s="13"/>
      <c r="K32" s="100"/>
      <c r="L32" s="46">
        <f>COUNTIF(Feiertage!$B$2:$B$16,C32)</f>
        <v>0</v>
      </c>
      <c r="M32" s="100"/>
      <c r="N32" s="104"/>
    </row>
    <row r="33" spans="1:14" ht="18">
      <c r="A33" s="8"/>
      <c r="B33" s="9">
        <f t="shared" si="0"/>
        <v>42357</v>
      </c>
      <c r="C33" s="10">
        <f t="shared" si="2"/>
        <v>42357</v>
      </c>
      <c r="D33" s="99"/>
      <c r="E33" s="99"/>
      <c r="F33" s="99"/>
      <c r="G33" s="12">
        <f t="shared" si="1"/>
        <v>0</v>
      </c>
      <c r="H33" s="12"/>
      <c r="I33" s="108">
        <f>$E$11/$E$7</f>
        <v>0.32083333333333336</v>
      </c>
      <c r="J33" s="13"/>
      <c r="K33" s="100"/>
      <c r="L33" s="46">
        <f>COUNTIF(Feiertage!$B$2:$B$16,C33)</f>
        <v>0</v>
      </c>
      <c r="M33" s="100"/>
      <c r="N33" s="104"/>
    </row>
    <row r="34" spans="1:14" ht="18.75" thickBot="1">
      <c r="A34" s="8"/>
      <c r="B34" s="9">
        <f t="shared" si="0"/>
        <v>42358</v>
      </c>
      <c r="C34" s="10">
        <f t="shared" si="2"/>
        <v>42358</v>
      </c>
      <c r="D34" s="99">
        <v>0</v>
      </c>
      <c r="E34" s="99">
        <v>0</v>
      </c>
      <c r="F34" s="99">
        <v>0</v>
      </c>
      <c r="G34" s="12">
        <f t="shared" si="1"/>
        <v>0</v>
      </c>
      <c r="H34" s="12"/>
      <c r="I34" s="96">
        <f>IF(OR(L34=1,'Allgemeine Daten'!C14=""),"",$E$11/$E$7)</f>
      </c>
      <c r="J34" s="13"/>
      <c r="K34" s="100"/>
      <c r="L34" s="46">
        <f>COUNTIF(Feiertage!$B$2:$B$16,C34)</f>
        <v>0</v>
      </c>
      <c r="M34" s="100"/>
      <c r="N34" s="104"/>
    </row>
    <row r="35" spans="1:14" ht="18.75" thickBot="1">
      <c r="A35" s="8"/>
      <c r="B35" s="9">
        <f t="shared" si="0"/>
        <v>42359</v>
      </c>
      <c r="C35" s="10">
        <f>C34+1</f>
        <v>42359</v>
      </c>
      <c r="D35" s="99">
        <v>0</v>
      </c>
      <c r="E35" s="99">
        <v>0</v>
      </c>
      <c r="F35" s="99">
        <v>0</v>
      </c>
      <c r="G35" s="12">
        <f t="shared" si="1"/>
        <v>0</v>
      </c>
      <c r="H35" s="84">
        <f>SUM(G29:G34)</f>
        <v>0</v>
      </c>
      <c r="I35" s="84">
        <f>SUM(I29:I34)</f>
        <v>1.6041666666666667</v>
      </c>
      <c r="J35" s="85">
        <f>H35-I35</f>
        <v>-1.6041666666666667</v>
      </c>
      <c r="K35" s="100"/>
      <c r="L35" s="46">
        <f>COUNTIF(Feiertage!$B$2:$B$16,C35)</f>
        <v>0</v>
      </c>
      <c r="M35" s="100"/>
      <c r="N35" s="104"/>
    </row>
    <row r="36" spans="1:14" ht="18">
      <c r="A36" s="8"/>
      <c r="B36" s="9">
        <f t="shared" si="0"/>
        <v>42360</v>
      </c>
      <c r="C36" s="10">
        <f t="shared" si="2"/>
        <v>42360</v>
      </c>
      <c r="D36" s="99"/>
      <c r="E36" s="99"/>
      <c r="F36" s="99"/>
      <c r="G36" s="12">
        <f t="shared" si="1"/>
        <v>0</v>
      </c>
      <c r="H36" s="44"/>
      <c r="I36" s="214">
        <f>$E$11/$E$7</f>
        <v>0.32083333333333336</v>
      </c>
      <c r="J36" s="82"/>
      <c r="K36" s="100"/>
      <c r="L36" s="46">
        <f>COUNTIF(Feiertage!$B$2:$B$16,C36)</f>
        <v>0</v>
      </c>
      <c r="M36" s="100"/>
      <c r="N36" s="104"/>
    </row>
    <row r="37" spans="1:14" ht="18">
      <c r="A37" s="8"/>
      <c r="B37" s="9">
        <f t="shared" si="0"/>
        <v>42361</v>
      </c>
      <c r="C37" s="10">
        <f t="shared" si="2"/>
        <v>42361</v>
      </c>
      <c r="D37" s="99"/>
      <c r="E37" s="99"/>
      <c r="F37" s="99"/>
      <c r="G37" s="12">
        <f t="shared" si="1"/>
        <v>0</v>
      </c>
      <c r="H37" s="12"/>
      <c r="I37" s="108">
        <f>$E$11/$E$7</f>
        <v>0.32083333333333336</v>
      </c>
      <c r="J37" s="13"/>
      <c r="K37" s="100"/>
      <c r="L37" s="46">
        <f>COUNTIF(Feiertage!$B$2:$B$16,C37)</f>
        <v>0</v>
      </c>
      <c r="M37" s="100"/>
      <c r="N37" s="104"/>
    </row>
    <row r="38" spans="1:14" ht="18">
      <c r="A38" s="8"/>
      <c r="B38" s="9">
        <f t="shared" si="0"/>
        <v>42362</v>
      </c>
      <c r="C38" s="10">
        <f t="shared" si="2"/>
        <v>42362</v>
      </c>
      <c r="D38" s="99">
        <v>0</v>
      </c>
      <c r="E38" s="99">
        <v>0</v>
      </c>
      <c r="F38" s="99">
        <v>0</v>
      </c>
      <c r="G38" s="12">
        <f t="shared" si="1"/>
        <v>0</v>
      </c>
      <c r="H38" s="45"/>
      <c r="I38" s="96">
        <f>IF(OR(L38=1,'Allgemeine Daten'!C11=""),"",$E$11/$E$7)</f>
      </c>
      <c r="J38" s="83"/>
      <c r="K38" s="100"/>
      <c r="L38" s="46">
        <f>COUNTIF(Feiertage!$B$2:$B$16,C38)</f>
        <v>1</v>
      </c>
      <c r="M38" s="100"/>
      <c r="N38" s="104"/>
    </row>
    <row r="39" spans="1:14" ht="18">
      <c r="A39" s="8"/>
      <c r="B39" s="9">
        <f t="shared" si="0"/>
        <v>42363</v>
      </c>
      <c r="C39" s="10">
        <f t="shared" si="2"/>
        <v>42363</v>
      </c>
      <c r="D39" s="99">
        <v>0</v>
      </c>
      <c r="E39" s="99">
        <v>0</v>
      </c>
      <c r="F39" s="99">
        <v>0</v>
      </c>
      <c r="G39" s="12">
        <f t="shared" si="1"/>
        <v>0</v>
      </c>
      <c r="H39" s="12"/>
      <c r="I39" s="96">
        <f>IF(OR(L39=1,'Allgemeine Daten'!C12=""),"",$E$11/$E$7)</f>
      </c>
      <c r="J39" s="13"/>
      <c r="K39" s="100"/>
      <c r="L39" s="46">
        <f>COUNTIF(Feiertage!$B$2:$B$16,C39)</f>
        <v>1</v>
      </c>
      <c r="M39" s="100"/>
      <c r="N39" s="104"/>
    </row>
    <row r="40" spans="1:14" ht="18">
      <c r="A40" s="8"/>
      <c r="B40" s="9">
        <f t="shared" si="0"/>
        <v>42364</v>
      </c>
      <c r="C40" s="10">
        <f t="shared" si="2"/>
        <v>42364</v>
      </c>
      <c r="D40" s="99"/>
      <c r="E40" s="99"/>
      <c r="F40" s="99"/>
      <c r="G40" s="12">
        <f t="shared" si="1"/>
        <v>0</v>
      </c>
      <c r="H40" s="12"/>
      <c r="I40" s="108">
        <f>$E$11/$E$7</f>
        <v>0.32083333333333336</v>
      </c>
      <c r="J40" s="13"/>
      <c r="K40" s="100"/>
      <c r="L40" s="46">
        <f>COUNTIF(Feiertage!$B$2:$B$16,C40)</f>
        <v>0</v>
      </c>
      <c r="M40" s="100"/>
      <c r="N40" s="104"/>
    </row>
    <row r="41" spans="1:14" ht="18.75" thickBot="1">
      <c r="A41" s="29"/>
      <c r="B41" s="9">
        <f t="shared" si="0"/>
        <v>42365</v>
      </c>
      <c r="C41" s="10">
        <f t="shared" si="2"/>
        <v>42365</v>
      </c>
      <c r="D41" s="99">
        <v>0</v>
      </c>
      <c r="E41" s="99">
        <v>0</v>
      </c>
      <c r="F41" s="99">
        <v>0</v>
      </c>
      <c r="G41" s="12">
        <f t="shared" si="1"/>
        <v>0</v>
      </c>
      <c r="H41" s="12"/>
      <c r="I41" s="96">
        <f>IF(OR(L41=1,'Allgemeine Daten'!C14=""),"",$E$11/$E$7)</f>
      </c>
      <c r="J41" s="12"/>
      <c r="K41" s="100"/>
      <c r="L41" s="46">
        <f>COUNTIF(Feiertage!$B$2:$B$16,C41)</f>
        <v>0</v>
      </c>
      <c r="M41" s="100"/>
      <c r="N41" s="104"/>
    </row>
    <row r="42" spans="1:14" ht="18.75" thickBot="1">
      <c r="A42" s="8"/>
      <c r="B42" s="9">
        <f t="shared" si="0"/>
        <v>42366</v>
      </c>
      <c r="C42" s="10">
        <f>C41+1</f>
        <v>42366</v>
      </c>
      <c r="D42" s="99">
        <v>0</v>
      </c>
      <c r="E42" s="99">
        <v>0</v>
      </c>
      <c r="F42" s="99">
        <v>0</v>
      </c>
      <c r="G42" s="12">
        <f t="shared" si="1"/>
        <v>0</v>
      </c>
      <c r="H42" s="84">
        <f>SUM(G36:G41)</f>
        <v>0</v>
      </c>
      <c r="I42" s="84">
        <f>SUM(I36:I41)</f>
        <v>0.9625000000000001</v>
      </c>
      <c r="J42" s="85">
        <f>H42-I42</f>
        <v>-0.9625000000000001</v>
      </c>
      <c r="K42" s="100"/>
      <c r="L42" s="46">
        <f>COUNTIF(Feiertage!$B$2:$B$16,C42)</f>
        <v>0</v>
      </c>
      <c r="M42" s="108"/>
      <c r="N42" s="108"/>
    </row>
    <row r="43" spans="1:14" ht="18">
      <c r="A43" s="8"/>
      <c r="B43" s="9">
        <f t="shared" si="0"/>
        <v>42367</v>
      </c>
      <c r="C43" s="10">
        <f t="shared" si="2"/>
        <v>42367</v>
      </c>
      <c r="D43" s="99"/>
      <c r="E43" s="99"/>
      <c r="F43" s="99"/>
      <c r="G43" s="12">
        <f t="shared" si="1"/>
        <v>0</v>
      </c>
      <c r="I43" s="214">
        <f>$E$11/$E$7</f>
        <v>0.32083333333333336</v>
      </c>
      <c r="K43" s="100"/>
      <c r="L43" s="46">
        <f>COUNTIF(Feiertage!$B$2:$B$16,C43)</f>
        <v>0</v>
      </c>
      <c r="M43" s="108"/>
      <c r="N43" s="108"/>
    </row>
    <row r="44" spans="1:14" ht="18.75" thickBot="1">
      <c r="A44" s="29"/>
      <c r="B44" s="9">
        <f t="shared" si="0"/>
        <v>42368</v>
      </c>
      <c r="C44" s="10">
        <f t="shared" si="2"/>
        <v>42368</v>
      </c>
      <c r="D44" s="99"/>
      <c r="E44" s="99"/>
      <c r="F44" s="99"/>
      <c r="G44" s="12">
        <f t="shared" si="1"/>
        <v>0</v>
      </c>
      <c r="H44" s="44"/>
      <c r="I44" s="108">
        <f>$E$11/$E$7</f>
        <v>0.32083333333333336</v>
      </c>
      <c r="J44" s="82"/>
      <c r="K44" s="100"/>
      <c r="L44" s="46"/>
      <c r="M44" s="100"/>
      <c r="N44" s="104"/>
    </row>
    <row r="45" spans="1:14" ht="18.75" thickBot="1">
      <c r="A45" s="29"/>
      <c r="B45" s="9"/>
      <c r="C45" s="10"/>
      <c r="D45" s="11"/>
      <c r="E45" s="11"/>
      <c r="F45" s="11"/>
      <c r="G45" s="12"/>
      <c r="H45" s="84">
        <f>SUM(G43:G44)</f>
        <v>0</v>
      </c>
      <c r="I45" s="84">
        <f>SUM(I43:I44)</f>
        <v>0.6416666666666667</v>
      </c>
      <c r="J45" s="85">
        <f>H45-I45</f>
        <v>-0.6416666666666667</v>
      </c>
      <c r="K45" s="173"/>
      <c r="L45" s="46">
        <f>COUNTIF(Feiertage!$B$2:$B$16,Jänner!C45)</f>
        <v>0</v>
      </c>
      <c r="M45" s="13"/>
      <c r="N45" s="16"/>
    </row>
    <row r="46" spans="1:14" ht="18">
      <c r="A46" s="29"/>
      <c r="B46" s="9"/>
      <c r="C46" s="10"/>
      <c r="D46" s="11"/>
      <c r="E46" s="11"/>
      <c r="F46" s="11"/>
      <c r="G46" s="12"/>
      <c r="H46" s="12"/>
      <c r="I46" s="13"/>
      <c r="J46" s="13"/>
      <c r="K46" s="173"/>
      <c r="L46" s="46"/>
      <c r="M46" s="13"/>
      <c r="N46" s="16"/>
    </row>
    <row r="47" spans="1:14" ht="18.75" thickBot="1">
      <c r="A47" s="29"/>
      <c r="B47" s="9"/>
      <c r="C47" s="10"/>
      <c r="D47" s="11"/>
      <c r="E47" s="11"/>
      <c r="F47" s="11"/>
      <c r="G47" s="12"/>
      <c r="H47" s="44"/>
      <c r="I47" s="82"/>
      <c r="J47" s="82"/>
      <c r="K47" s="13"/>
      <c r="L47" s="46">
        <f>COUNTIF(Feiertage!$B$2:$B$16,Jänner!C47)</f>
        <v>0</v>
      </c>
      <c r="M47" s="13"/>
      <c r="N47" s="16"/>
    </row>
    <row r="48" spans="1:14" ht="18.75" thickBot="1">
      <c r="A48" s="137" t="s">
        <v>70</v>
      </c>
      <c r="B48" s="9"/>
      <c r="C48" s="10"/>
      <c r="D48" s="11"/>
      <c r="E48" s="11"/>
      <c r="F48" s="11"/>
      <c r="G48" s="12"/>
      <c r="I48" s="144"/>
      <c r="J48" s="146">
        <f>November!J51</f>
        <v>-73.76875</v>
      </c>
      <c r="K48" s="13"/>
      <c r="L48" s="46">
        <f>COUNTIF(Feiertage!$B$2:$B$16,Jänner!C49)</f>
        <v>0</v>
      </c>
      <c r="M48" s="13"/>
      <c r="N48" s="16"/>
    </row>
    <row r="49" spans="1:14" ht="18.75" thickBot="1">
      <c r="A49" s="237" t="s">
        <v>19</v>
      </c>
      <c r="B49" s="238"/>
      <c r="C49" s="238"/>
      <c r="D49" s="238"/>
      <c r="E49" s="238"/>
      <c r="F49" s="238"/>
      <c r="G49" s="279"/>
      <c r="H49" s="86">
        <f>H45+H35+H28+H21+H14</f>
        <v>0</v>
      </c>
      <c r="I49" s="85">
        <f>I14+I21+I28+I35+I42+I45</f>
        <v>6.416666666666667</v>
      </c>
      <c r="J49" s="146">
        <f>J14+J21+J28+J35+J42+J45</f>
        <v>-6.416666666666667</v>
      </c>
      <c r="K49" s="80"/>
      <c r="L49" s="46">
        <f>COUNTIF(Feiertage!$B$2:$B$16,Jänner!C50)</f>
        <v>0</v>
      </c>
      <c r="M49" s="17"/>
      <c r="N49" s="16"/>
    </row>
    <row r="50" spans="1:14" ht="18.75" thickBot="1">
      <c r="A50" s="30" t="s">
        <v>71</v>
      </c>
      <c r="B50" s="31"/>
      <c r="C50" s="31"/>
      <c r="D50" s="31"/>
      <c r="E50" s="31"/>
      <c r="F50" s="31"/>
      <c r="G50" s="15"/>
      <c r="H50" s="15"/>
      <c r="I50" s="32"/>
      <c r="J50" s="146">
        <f>J48+J49</f>
        <v>-80.18541666666667</v>
      </c>
      <c r="K50" s="32"/>
      <c r="L50" s="32"/>
      <c r="M50" s="33"/>
      <c r="N50" s="34"/>
    </row>
    <row r="51" spans="1:14" ht="18">
      <c r="A51" s="30"/>
      <c r="B51" s="31"/>
      <c r="C51" s="31"/>
      <c r="D51" s="31"/>
      <c r="E51" s="31"/>
      <c r="F51" s="31"/>
      <c r="G51" s="15"/>
      <c r="H51" s="15"/>
      <c r="I51" s="32"/>
      <c r="J51" s="32"/>
      <c r="K51" s="32"/>
      <c r="L51" s="32"/>
      <c r="M51" s="33"/>
      <c r="N51" s="34"/>
    </row>
    <row r="52" spans="1:14" ht="18">
      <c r="A52" s="30"/>
      <c r="B52" s="31"/>
      <c r="C52" s="31"/>
      <c r="D52" s="31"/>
      <c r="E52" s="31"/>
      <c r="F52" s="31"/>
      <c r="G52" s="15"/>
      <c r="H52" s="15"/>
      <c r="I52" s="32"/>
      <c r="J52" s="32"/>
      <c r="K52" s="32"/>
      <c r="L52" s="32"/>
      <c r="M52" s="33"/>
      <c r="N52" s="34"/>
    </row>
    <row r="53" spans="1:14" ht="12.75">
      <c r="A53" s="275" t="s">
        <v>18</v>
      </c>
      <c r="B53" s="276"/>
      <c r="C53" s="276"/>
      <c r="D53" s="35"/>
      <c r="E53" s="35"/>
      <c r="F53" s="35"/>
      <c r="G53" s="35"/>
      <c r="H53" s="35"/>
      <c r="I53" s="35"/>
      <c r="J53" s="35"/>
      <c r="K53" s="35"/>
      <c r="L53" s="35"/>
      <c r="M53" s="276" t="s">
        <v>72</v>
      </c>
      <c r="N53" s="277"/>
    </row>
    <row r="54" spans="1:14" ht="12.75">
      <c r="A54" s="267" t="s">
        <v>25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9" t="s">
        <v>27</v>
      </c>
      <c r="N54" s="270"/>
    </row>
    <row r="55" spans="1:14" ht="12.75">
      <c r="A55" s="271" t="s">
        <v>26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3" t="s">
        <v>28</v>
      </c>
      <c r="N55" s="274"/>
    </row>
    <row r="56" spans="1:14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8"/>
      <c r="N56" s="38"/>
    </row>
  </sheetData>
  <sheetProtection selectLockedCells="1"/>
  <mergeCells count="27">
    <mergeCell ref="A1:N1"/>
    <mergeCell ref="A2:D2"/>
    <mergeCell ref="E2:N2"/>
    <mergeCell ref="A3:D3"/>
    <mergeCell ref="E3:N3"/>
    <mergeCell ref="A4:D4"/>
    <mergeCell ref="E4:N4"/>
    <mergeCell ref="A5:D5"/>
    <mergeCell ref="E5:N5"/>
    <mergeCell ref="A6:D6"/>
    <mergeCell ref="E6:N6"/>
    <mergeCell ref="E7:N7"/>
    <mergeCell ref="A8:D8"/>
    <mergeCell ref="A9:D9"/>
    <mergeCell ref="E9:N9"/>
    <mergeCell ref="A10:D10"/>
    <mergeCell ref="E10:N10"/>
    <mergeCell ref="A11:D11"/>
    <mergeCell ref="E11:N11"/>
    <mergeCell ref="A55:L55"/>
    <mergeCell ref="M55:N55"/>
    <mergeCell ref="A49:G49"/>
    <mergeCell ref="D12:E12"/>
    <mergeCell ref="A53:C53"/>
    <mergeCell ref="M53:N53"/>
    <mergeCell ref="A54:L54"/>
    <mergeCell ref="M54:N54"/>
  </mergeCells>
  <conditionalFormatting sqref="L47:L49 A14:F14 A20:F21 A15:C19 A27:F28 A22:C26 A34:F35 A29:C33 A38:F39 A36:C37 A41:F42 A40:C40 F40 A43:C44">
    <cfRule type="expression" priority="195" dxfId="3" stopIfTrue="1">
      <formula>IF($C14="",0,WEEKDAY($C14,2))&gt;5</formula>
    </cfRule>
  </conditionalFormatting>
  <conditionalFormatting sqref="A47:K47 A45:G46 L47:L49 M47:N48 K48 A14:F14 A20:F21 A15:C19 A27:F28 A22:C26 A34:F35 A29:C33 A38:F39 A36:C37 A41:F42 A40:C40 F40 A43:C44">
    <cfRule type="expression" priority="188" dxfId="3" stopIfTrue="1">
      <formula>COUNTIF(Feiertage,$C14)&gt;0</formula>
    </cfRule>
  </conditionalFormatting>
  <conditionalFormatting sqref="K47">
    <cfRule type="containsText" priority="192" dxfId="67" operator="containsText" stopIfTrue="1" text="K">
      <formula>NOT(ISERROR(SEARCH("K",K47)))</formula>
    </cfRule>
    <cfRule type="containsText" priority="193" dxfId="66" operator="containsText" stopIfTrue="1" text="U ">
      <formula>NOT(ISERROR(SEARCH("U ",K47)))</formula>
    </cfRule>
  </conditionalFormatting>
  <conditionalFormatting sqref="H14:I14">
    <cfRule type="expression" priority="120" dxfId="3" stopIfTrue="1">
      <formula>COUNTIF(Feiertage,Dezember!#REF!)&gt;0</formula>
    </cfRule>
  </conditionalFormatting>
  <conditionalFormatting sqref="J13 J47 J49">
    <cfRule type="cellIs" priority="194" dxfId="67" operator="lessThan" stopIfTrue="1">
      <formula>0</formula>
    </cfRule>
  </conditionalFormatting>
  <conditionalFormatting sqref="J47 J49">
    <cfRule type="cellIs" priority="189" dxfId="66" operator="greaterThan" stopIfTrue="1">
      <formula>0</formula>
    </cfRule>
  </conditionalFormatting>
  <conditionalFormatting sqref="K47:K49">
    <cfRule type="containsText" priority="187" dxfId="66" operator="containsText" stopIfTrue="1" text="U">
      <formula>NOT(ISERROR(SEARCH("U",K47)))</formula>
    </cfRule>
  </conditionalFormatting>
  <conditionalFormatting sqref="H24:H27 H31:H34 H36 H29 H22 H15 H38:H41 H17:H20 J15:J20 J22:J27 J29:J41">
    <cfRule type="expression" priority="129" dxfId="3" stopIfTrue="1">
      <formula>COUNTIF(Feiertage,$C16)&gt;0</formula>
    </cfRule>
  </conditionalFormatting>
  <conditionalFormatting sqref="J35">
    <cfRule type="cellIs" priority="131" dxfId="67" operator="lessThan" stopIfTrue="1">
      <formula>0</formula>
    </cfRule>
  </conditionalFormatting>
  <conditionalFormatting sqref="J35">
    <cfRule type="cellIs" priority="130" dxfId="66" operator="greaterThan" stopIfTrue="1">
      <formula>0</formula>
    </cfRule>
  </conditionalFormatting>
  <conditionalFormatting sqref="J28">
    <cfRule type="expression" priority="125" dxfId="3" stopIfTrue="1">
      <formula>COUNTIF(Feiertage,$C29)&gt;0</formula>
    </cfRule>
  </conditionalFormatting>
  <conditionalFormatting sqref="J28">
    <cfRule type="cellIs" priority="127" dxfId="67" operator="lessThan" stopIfTrue="1">
      <formula>0</formula>
    </cfRule>
  </conditionalFormatting>
  <conditionalFormatting sqref="J28">
    <cfRule type="cellIs" priority="126" dxfId="66" operator="greaterThan" stopIfTrue="1">
      <formula>0</formula>
    </cfRule>
  </conditionalFormatting>
  <conditionalFormatting sqref="J21">
    <cfRule type="expression" priority="121" dxfId="3" stopIfTrue="1">
      <formula>COUNTIF(Feiertage,$C22)&gt;0</formula>
    </cfRule>
  </conditionalFormatting>
  <conditionalFormatting sqref="J21">
    <cfRule type="cellIs" priority="123" dxfId="67" operator="lessThan" stopIfTrue="1">
      <formula>0</formula>
    </cfRule>
  </conditionalFormatting>
  <conditionalFormatting sqref="J21">
    <cfRule type="cellIs" priority="122" dxfId="66" operator="greaterThan" stopIfTrue="1">
      <formula>0</formula>
    </cfRule>
  </conditionalFormatting>
  <conditionalFormatting sqref="J14">
    <cfRule type="expression" priority="117" dxfId="3" stopIfTrue="1">
      <formula>COUNTIF(Feiertage,$C15)&gt;0</formula>
    </cfRule>
  </conditionalFormatting>
  <conditionalFormatting sqref="J14">
    <cfRule type="cellIs" priority="119" dxfId="67" operator="lessThan" stopIfTrue="1">
      <formula>0</formula>
    </cfRule>
  </conditionalFormatting>
  <conditionalFormatting sqref="J14">
    <cfRule type="cellIs" priority="118" dxfId="66" operator="greaterThan" stopIfTrue="1">
      <formula>0</formula>
    </cfRule>
  </conditionalFormatting>
  <conditionalFormatting sqref="L46">
    <cfRule type="expression" priority="163" dxfId="3" stopIfTrue="1">
      <formula>IF($C46="",0,WEEKDAY($C46,2))&gt;5</formula>
    </cfRule>
  </conditionalFormatting>
  <conditionalFormatting sqref="H46:J46 L46:N46">
    <cfRule type="expression" priority="158" dxfId="3" stopIfTrue="1">
      <formula>COUNTIF(Feiertage,$C46)&gt;0</formula>
    </cfRule>
  </conditionalFormatting>
  <conditionalFormatting sqref="J46">
    <cfRule type="cellIs" priority="162" dxfId="67" operator="lessThan" stopIfTrue="1">
      <formula>0</formula>
    </cfRule>
  </conditionalFormatting>
  <conditionalFormatting sqref="J46">
    <cfRule type="cellIs" priority="159" dxfId="66" operator="greaterThan" stopIfTrue="1">
      <formula>0</formula>
    </cfRule>
  </conditionalFormatting>
  <conditionalFormatting sqref="M14:N41 L14:L45">
    <cfRule type="expression" priority="155" dxfId="3" stopIfTrue="1">
      <formula>IF($C14="",0,WEEKDAY($C14,2))&gt;5</formula>
    </cfRule>
  </conditionalFormatting>
  <conditionalFormatting sqref="L14:N45 J44:J45 H44">
    <cfRule type="expression" priority="150" dxfId="3" stopIfTrue="1">
      <formula>COUNTIF(Feiertage,$C14)&gt;0</formula>
    </cfRule>
  </conditionalFormatting>
  <conditionalFormatting sqref="H45:I45">
    <cfRule type="expression" priority="156" dxfId="3" stopIfTrue="1">
      <formula>COUNTIF(Feiertage,Dezember!#REF!)&gt;0</formula>
    </cfRule>
  </conditionalFormatting>
  <conditionalFormatting sqref="J17:J20 J24:J27 J31:J34 J38:J41 J36 J29 J22 J15 J44:J45">
    <cfRule type="cellIs" priority="154" dxfId="67" operator="lessThan" stopIfTrue="1">
      <formula>0</formula>
    </cfRule>
  </conditionalFormatting>
  <conditionalFormatting sqref="J17:J20 J24:J27 J31:J34 J38:J41 J36 J29 J22 J15 J44:J45">
    <cfRule type="cellIs" priority="151" dxfId="66" operator="greaterThan" stopIfTrue="1">
      <formula>0</formula>
    </cfRule>
  </conditionalFormatting>
  <conditionalFormatting sqref="H24:H27 H31:H34 H36 H29 H22 H38:H41 H15:H20 J15:J20 J22:J27 J29:J34 J36:J41">
    <cfRule type="expression" priority="148" dxfId="3" stopIfTrue="1">
      <formula>IF($C16="",0,WEEKDAY($C16,2))&gt;5</formula>
    </cfRule>
  </conditionalFormatting>
  <conditionalFormatting sqref="H16">
    <cfRule type="expression" priority="145" dxfId="3" stopIfTrue="1">
      <formula>COUNTIF(Feiertage,$C17)&gt;0</formula>
    </cfRule>
  </conditionalFormatting>
  <conditionalFormatting sqref="J16">
    <cfRule type="cellIs" priority="147" dxfId="67" operator="lessThan" stopIfTrue="1">
      <formula>0</formula>
    </cfRule>
  </conditionalFormatting>
  <conditionalFormatting sqref="J16">
    <cfRule type="cellIs" priority="146" dxfId="66" operator="greaterThan" stopIfTrue="1">
      <formula>0</formula>
    </cfRule>
  </conditionalFormatting>
  <conditionalFormatting sqref="H23">
    <cfRule type="expression" priority="144" dxfId="3" stopIfTrue="1">
      <formula>IF($C24="",0,WEEKDAY($C24,2))&gt;5</formula>
    </cfRule>
  </conditionalFormatting>
  <conditionalFormatting sqref="H23">
    <cfRule type="expression" priority="141" dxfId="3" stopIfTrue="1">
      <formula>COUNTIF(Feiertage,$C24)&gt;0</formula>
    </cfRule>
  </conditionalFormatting>
  <conditionalFormatting sqref="J23">
    <cfRule type="cellIs" priority="143" dxfId="67" operator="lessThan" stopIfTrue="1">
      <formula>0</formula>
    </cfRule>
  </conditionalFormatting>
  <conditionalFormatting sqref="J23">
    <cfRule type="cellIs" priority="142" dxfId="66" operator="greaterThan" stopIfTrue="1">
      <formula>0</formula>
    </cfRule>
  </conditionalFormatting>
  <conditionalFormatting sqref="H30">
    <cfRule type="expression" priority="140" dxfId="3" stopIfTrue="1">
      <formula>IF($C31="",0,WEEKDAY($C31,2))&gt;5</formula>
    </cfRule>
  </conditionalFormatting>
  <conditionalFormatting sqref="H30">
    <cfRule type="expression" priority="137" dxfId="3" stopIfTrue="1">
      <formula>COUNTIF(Feiertage,$C31)&gt;0</formula>
    </cfRule>
  </conditionalFormatting>
  <conditionalFormatting sqref="J30">
    <cfRule type="cellIs" priority="139" dxfId="67" operator="lessThan" stopIfTrue="1">
      <formula>0</formula>
    </cfRule>
  </conditionalFormatting>
  <conditionalFormatting sqref="J30">
    <cfRule type="cellIs" priority="138" dxfId="66" operator="greaterThan" stopIfTrue="1">
      <formula>0</formula>
    </cfRule>
  </conditionalFormatting>
  <conditionalFormatting sqref="H37">
    <cfRule type="expression" priority="136" dxfId="3" stopIfTrue="1">
      <formula>IF($C38="",0,WEEKDAY($C38,2))&gt;5</formula>
    </cfRule>
  </conditionalFormatting>
  <conditionalFormatting sqref="H37">
    <cfRule type="expression" priority="133" dxfId="3" stopIfTrue="1">
      <formula>COUNTIF(Feiertage,$C38)&gt;0</formula>
    </cfRule>
  </conditionalFormatting>
  <conditionalFormatting sqref="J37">
    <cfRule type="cellIs" priority="135" dxfId="67" operator="lessThan" stopIfTrue="1">
      <formula>0</formula>
    </cfRule>
  </conditionalFormatting>
  <conditionalFormatting sqref="J37">
    <cfRule type="cellIs" priority="134" dxfId="66" operator="greaterThan" stopIfTrue="1">
      <formula>0</formula>
    </cfRule>
  </conditionalFormatting>
  <conditionalFormatting sqref="H35:I35">
    <cfRule type="expression" priority="132" dxfId="3" stopIfTrue="1">
      <formula>COUNTIF(Feiertage,Dezember!#REF!)&gt;0</formula>
    </cfRule>
  </conditionalFormatting>
  <conditionalFormatting sqref="H28:I28">
    <cfRule type="expression" priority="128" dxfId="3" stopIfTrue="1">
      <formula>COUNTIF(Feiertage,Dezember!#REF!)&gt;0</formula>
    </cfRule>
  </conditionalFormatting>
  <conditionalFormatting sqref="H21:I21">
    <cfRule type="expression" priority="124" dxfId="3" stopIfTrue="1">
      <formula>COUNTIF(Feiertage,Dezember!#REF!)&gt;0</formula>
    </cfRule>
  </conditionalFormatting>
  <conditionalFormatting sqref="M42:N43">
    <cfRule type="expression" priority="116" dxfId="3" stopIfTrue="1">
      <formula>IF($C42="",0,WEEKDAY($C42,2))&gt;5</formula>
    </cfRule>
  </conditionalFormatting>
  <conditionalFormatting sqref="J12">
    <cfRule type="cellIs" priority="115" dxfId="67" operator="lessThan" stopIfTrue="1">
      <formula>0</formula>
    </cfRule>
  </conditionalFormatting>
  <conditionalFormatting sqref="I20">
    <cfRule type="expression" priority="99" dxfId="3" stopIfTrue="1">
      <formula>IF($C21="",0,WEEKDAY($C21,2))&gt;5</formula>
    </cfRule>
  </conditionalFormatting>
  <conditionalFormatting sqref="I20">
    <cfRule type="expression" priority="98" dxfId="3" stopIfTrue="1">
      <formula>COUNTIF(Feiertage,$C21)&gt;0</formula>
    </cfRule>
  </conditionalFormatting>
  <conditionalFormatting sqref="I27">
    <cfRule type="expression" priority="95" dxfId="3" stopIfTrue="1">
      <formula>IF($C28="",0,WEEKDAY($C28,2))&gt;5</formula>
    </cfRule>
  </conditionalFormatting>
  <conditionalFormatting sqref="I27">
    <cfRule type="expression" priority="94" dxfId="3" stopIfTrue="1">
      <formula>COUNTIF(Feiertage,$C28)&gt;0</formula>
    </cfRule>
  </conditionalFormatting>
  <conditionalFormatting sqref="I34">
    <cfRule type="expression" priority="93" dxfId="3" stopIfTrue="1">
      <formula>IF($C35="",0,WEEKDAY($C35,2))&gt;5</formula>
    </cfRule>
  </conditionalFormatting>
  <conditionalFormatting sqref="I34">
    <cfRule type="expression" priority="92" dxfId="3" stopIfTrue="1">
      <formula>COUNTIF(Feiertage,$C35)&gt;0</formula>
    </cfRule>
  </conditionalFormatting>
  <conditionalFormatting sqref="I38:I39 I41">
    <cfRule type="expression" priority="91" dxfId="3" stopIfTrue="1">
      <formula>IF($C39="",0,WEEKDAY($C39,2))&gt;5</formula>
    </cfRule>
  </conditionalFormatting>
  <conditionalFormatting sqref="I38:I39 I41">
    <cfRule type="expression" priority="90" dxfId="3" stopIfTrue="1">
      <formula>COUNTIF(Feiertage,$C39)&gt;0</formula>
    </cfRule>
  </conditionalFormatting>
  <conditionalFormatting sqref="J42">
    <cfRule type="expression" priority="84" dxfId="3" stopIfTrue="1">
      <formula>COUNTIF(Feiertage,$C43)&gt;0</formula>
    </cfRule>
  </conditionalFormatting>
  <conditionalFormatting sqref="H42:I42">
    <cfRule type="expression" priority="87" dxfId="3" stopIfTrue="1">
      <formula>COUNTIF(Feiertage,Dezember!#REF!)&gt;0</formula>
    </cfRule>
  </conditionalFormatting>
  <conditionalFormatting sqref="J42">
    <cfRule type="cellIs" priority="86" dxfId="67" operator="lessThan" stopIfTrue="1">
      <formula>0</formula>
    </cfRule>
  </conditionalFormatting>
  <conditionalFormatting sqref="J42">
    <cfRule type="cellIs" priority="85" dxfId="66" operator="greaterThan" stopIfTrue="1">
      <formula>0</formula>
    </cfRule>
  </conditionalFormatting>
  <conditionalFormatting sqref="A48:G48 I48">
    <cfRule type="expression" priority="79" dxfId="3" stopIfTrue="1">
      <formula>COUNTIF(Feiertage,$C48)&gt;0</formula>
    </cfRule>
  </conditionalFormatting>
  <conditionalFormatting sqref="J48">
    <cfRule type="cellIs" priority="78" dxfId="67" operator="lessThan" stopIfTrue="1">
      <formula>0</formula>
    </cfRule>
  </conditionalFormatting>
  <conditionalFormatting sqref="J48">
    <cfRule type="cellIs" priority="77" dxfId="66" operator="greaterThan" stopIfTrue="1">
      <formula>0</formula>
    </cfRule>
  </conditionalFormatting>
  <conditionalFormatting sqref="J50">
    <cfRule type="cellIs" priority="76" dxfId="67" operator="lessThan" stopIfTrue="1">
      <formula>0</formula>
    </cfRule>
  </conditionalFormatting>
  <conditionalFormatting sqref="J50">
    <cfRule type="cellIs" priority="75" dxfId="66" operator="greaterThan" stopIfTrue="1">
      <formula>0</formula>
    </cfRule>
  </conditionalFormatting>
  <conditionalFormatting sqref="K14:K46">
    <cfRule type="expression" priority="74" dxfId="3" stopIfTrue="1">
      <formula>IF($C14="",0,WEEKDAY($C14,2))&gt;5</formula>
    </cfRule>
  </conditionalFormatting>
  <conditionalFormatting sqref="K14:K46">
    <cfRule type="expression" priority="71" dxfId="3" stopIfTrue="1">
      <formula>COUNTIF(Feiertage,$C14)&gt;0</formula>
    </cfRule>
  </conditionalFormatting>
  <conditionalFormatting sqref="K14:K46">
    <cfRule type="containsText" priority="72" dxfId="67" operator="containsText" stopIfTrue="1" text="K">
      <formula>NOT(ISERROR(SEARCH("K",K14)))</formula>
    </cfRule>
    <cfRule type="containsText" priority="73" dxfId="66" operator="containsText" stopIfTrue="1" text="U ">
      <formula>NOT(ISERROR(SEARCH("U ",K14)))</formula>
    </cfRule>
  </conditionalFormatting>
  <conditionalFormatting sqref="K14:K46">
    <cfRule type="containsText" priority="70" dxfId="65" operator="containsText" stopIfTrue="1" text="U">
      <formula>NOT(ISERROR(SEARCH("U",K14)))</formula>
    </cfRule>
  </conditionalFormatting>
  <conditionalFormatting sqref="K14:K46">
    <cfRule type="containsText" priority="69" dxfId="64" operator="containsText" stopIfTrue="1" text="s">
      <formula>NOT(ISERROR(SEARCH("s",K14)))</formula>
    </cfRule>
  </conditionalFormatting>
  <conditionalFormatting sqref="G14:G44">
    <cfRule type="expression" priority="68" dxfId="3" stopIfTrue="1">
      <formula>IF($C14="",0,WEEKDAY($C14,2))&gt;5</formula>
    </cfRule>
  </conditionalFormatting>
  <conditionalFormatting sqref="G14:G44">
    <cfRule type="expression" priority="67" dxfId="3" stopIfTrue="1">
      <formula>COUNTIF(Feiertage,$C14)&gt;0</formula>
    </cfRule>
  </conditionalFormatting>
  <conditionalFormatting sqref="F17:F19">
    <cfRule type="expression" priority="56" dxfId="3" stopIfTrue="1">
      <formula>IF($C17="",0,WEEKDAY($C17,2))&gt;5</formula>
    </cfRule>
  </conditionalFormatting>
  <conditionalFormatting sqref="F17:F19">
    <cfRule type="expression" priority="55" dxfId="3" stopIfTrue="1">
      <formula>COUNTIF(Feiertage,$C17)&gt;0</formula>
    </cfRule>
  </conditionalFormatting>
  <conditionalFormatting sqref="D17:E19">
    <cfRule type="expression" priority="54" dxfId="3" stopIfTrue="1">
      <formula>IF($C17="",0,WEEKDAY($C17,2))&gt;5</formula>
    </cfRule>
  </conditionalFormatting>
  <conditionalFormatting sqref="D17:E19">
    <cfRule type="expression" priority="53" dxfId="3" stopIfTrue="1">
      <formula>COUNTIF(Feiertage,$C17)&gt;0</formula>
    </cfRule>
  </conditionalFormatting>
  <conditionalFormatting sqref="F15:F16">
    <cfRule type="expression" priority="52" dxfId="3" stopIfTrue="1">
      <formula>IF($C15="",0,WEEKDAY($C15,2))&gt;5</formula>
    </cfRule>
  </conditionalFormatting>
  <conditionalFormatting sqref="F15:F16">
    <cfRule type="expression" priority="51" dxfId="3" stopIfTrue="1">
      <formula>COUNTIF(Feiertage,$C15)&gt;0</formula>
    </cfRule>
  </conditionalFormatting>
  <conditionalFormatting sqref="D15:E16">
    <cfRule type="expression" priority="50" dxfId="3" stopIfTrue="1">
      <formula>IF($C15="",0,WEEKDAY($C15,2))&gt;5</formula>
    </cfRule>
  </conditionalFormatting>
  <conditionalFormatting sqref="D15:E16">
    <cfRule type="expression" priority="49" dxfId="3" stopIfTrue="1">
      <formula>COUNTIF(Feiertage,$C15)&gt;0</formula>
    </cfRule>
  </conditionalFormatting>
  <conditionalFormatting sqref="F24:F26">
    <cfRule type="expression" priority="48" dxfId="3" stopIfTrue="1">
      <formula>IF($C24="",0,WEEKDAY($C24,2))&gt;5</formula>
    </cfRule>
  </conditionalFormatting>
  <conditionalFormatting sqref="F24:F26">
    <cfRule type="expression" priority="47" dxfId="3" stopIfTrue="1">
      <formula>COUNTIF(Feiertage,$C24)&gt;0</formula>
    </cfRule>
  </conditionalFormatting>
  <conditionalFormatting sqref="D24:E26">
    <cfRule type="expression" priority="46" dxfId="3" stopIfTrue="1">
      <formula>IF($C24="",0,WEEKDAY($C24,2))&gt;5</formula>
    </cfRule>
  </conditionalFormatting>
  <conditionalFormatting sqref="D24:E26">
    <cfRule type="expression" priority="45" dxfId="3" stopIfTrue="1">
      <formula>COUNTIF(Feiertage,$C24)&gt;0</formula>
    </cfRule>
  </conditionalFormatting>
  <conditionalFormatting sqref="F22:F23">
    <cfRule type="expression" priority="44" dxfId="3" stopIfTrue="1">
      <formula>IF($C22="",0,WEEKDAY($C22,2))&gt;5</formula>
    </cfRule>
  </conditionalFormatting>
  <conditionalFormatting sqref="F22:F23">
    <cfRule type="expression" priority="43" dxfId="3" stopIfTrue="1">
      <formula>COUNTIF(Feiertage,$C22)&gt;0</formula>
    </cfRule>
  </conditionalFormatting>
  <conditionalFormatting sqref="D22:E23">
    <cfRule type="expression" priority="42" dxfId="3" stopIfTrue="1">
      <formula>IF($C22="",0,WEEKDAY($C22,2))&gt;5</formula>
    </cfRule>
  </conditionalFormatting>
  <conditionalFormatting sqref="D22:E23">
    <cfRule type="expression" priority="41" dxfId="3" stopIfTrue="1">
      <formula>COUNTIF(Feiertage,$C22)&gt;0</formula>
    </cfRule>
  </conditionalFormatting>
  <conditionalFormatting sqref="F31:F33">
    <cfRule type="expression" priority="40" dxfId="3" stopIfTrue="1">
      <formula>IF($C31="",0,WEEKDAY($C31,2))&gt;5</formula>
    </cfRule>
  </conditionalFormatting>
  <conditionalFormatting sqref="F31:F33">
    <cfRule type="expression" priority="39" dxfId="3" stopIfTrue="1">
      <formula>COUNTIF(Feiertage,$C31)&gt;0</formula>
    </cfRule>
  </conditionalFormatting>
  <conditionalFormatting sqref="D31:E33">
    <cfRule type="expression" priority="38" dxfId="3" stopIfTrue="1">
      <formula>IF($C31="",0,WEEKDAY($C31,2))&gt;5</formula>
    </cfRule>
  </conditionalFormatting>
  <conditionalFormatting sqref="D31:E33">
    <cfRule type="expression" priority="37" dxfId="3" stopIfTrue="1">
      <formula>COUNTIF(Feiertage,$C31)&gt;0</formula>
    </cfRule>
  </conditionalFormatting>
  <conditionalFormatting sqref="F29:F30">
    <cfRule type="expression" priority="36" dxfId="3" stopIfTrue="1">
      <formula>IF($C29="",0,WEEKDAY($C29,2))&gt;5</formula>
    </cfRule>
  </conditionalFormatting>
  <conditionalFormatting sqref="F29:F30">
    <cfRule type="expression" priority="35" dxfId="3" stopIfTrue="1">
      <formula>COUNTIF(Feiertage,$C29)&gt;0</formula>
    </cfRule>
  </conditionalFormatting>
  <conditionalFormatting sqref="D29:E30">
    <cfRule type="expression" priority="34" dxfId="3" stopIfTrue="1">
      <formula>IF($C29="",0,WEEKDAY($C29,2))&gt;5</formula>
    </cfRule>
  </conditionalFormatting>
  <conditionalFormatting sqref="D29:E30">
    <cfRule type="expression" priority="33" dxfId="3" stopIfTrue="1">
      <formula>COUNTIF(Feiertage,$C29)&gt;0</formula>
    </cfRule>
  </conditionalFormatting>
  <conditionalFormatting sqref="F36:F37">
    <cfRule type="expression" priority="32" dxfId="3" stopIfTrue="1">
      <formula>IF($C36="",0,WEEKDAY($C36,2))&gt;5</formula>
    </cfRule>
  </conditionalFormatting>
  <conditionalFormatting sqref="F36:F37">
    <cfRule type="expression" priority="31" dxfId="3" stopIfTrue="1">
      <formula>COUNTIF(Feiertage,$C36)&gt;0</formula>
    </cfRule>
  </conditionalFormatting>
  <conditionalFormatting sqref="D36:E37">
    <cfRule type="expression" priority="30" dxfId="3" stopIfTrue="1">
      <formula>IF($C36="",0,WEEKDAY($C36,2))&gt;5</formula>
    </cfRule>
  </conditionalFormatting>
  <conditionalFormatting sqref="D36:E37">
    <cfRule type="expression" priority="29" dxfId="3" stopIfTrue="1">
      <formula>COUNTIF(Feiertage,$C36)&gt;0</formula>
    </cfRule>
  </conditionalFormatting>
  <conditionalFormatting sqref="D40:E40">
    <cfRule type="expression" priority="28" dxfId="3" stopIfTrue="1">
      <formula>IF($C40="",0,WEEKDAY($C40,2))&gt;5</formula>
    </cfRule>
  </conditionalFormatting>
  <conditionalFormatting sqref="D40:E40">
    <cfRule type="expression" priority="27" dxfId="3" stopIfTrue="1">
      <formula>COUNTIF(Feiertage,$C40)&gt;0</formula>
    </cfRule>
  </conditionalFormatting>
  <conditionalFormatting sqref="F43:F44">
    <cfRule type="expression" priority="26" dxfId="3" stopIfTrue="1">
      <formula>IF($C43="",0,WEEKDAY($C43,2))&gt;5</formula>
    </cfRule>
  </conditionalFormatting>
  <conditionalFormatting sqref="F43:F44">
    <cfRule type="expression" priority="25" dxfId="3" stopIfTrue="1">
      <formula>COUNTIF(Feiertage,$C43)&gt;0</formula>
    </cfRule>
  </conditionalFormatting>
  <conditionalFormatting sqref="D43:E44">
    <cfRule type="expression" priority="24" dxfId="3" stopIfTrue="1">
      <formula>IF($C43="",0,WEEKDAY($C43,2))&gt;5</formula>
    </cfRule>
  </conditionalFormatting>
  <conditionalFormatting sqref="D43:E44">
    <cfRule type="expression" priority="23" dxfId="3" stopIfTrue="1">
      <formula>COUNTIF(Feiertage,$C43)&gt;0</formula>
    </cfRule>
  </conditionalFormatting>
  <conditionalFormatting sqref="I15:I18">
    <cfRule type="expression" priority="22" dxfId="3" stopIfTrue="1">
      <formula>IF($C16="",0,WEEKDAY($C16,2))&gt;5</formula>
    </cfRule>
  </conditionalFormatting>
  <conditionalFormatting sqref="I15:I18">
    <cfRule type="expression" priority="21" dxfId="3" stopIfTrue="1">
      <formula>COUNTIF(Feiertage,$C16)&gt;0</formula>
    </cfRule>
  </conditionalFormatting>
  <conditionalFormatting sqref="I19">
    <cfRule type="expression" priority="20" dxfId="3" stopIfTrue="1">
      <formula>IF($C19="",0,WEEKDAY($C19,2))&gt;5</formula>
    </cfRule>
  </conditionalFormatting>
  <conditionalFormatting sqref="I19">
    <cfRule type="expression" priority="19" dxfId="3" stopIfTrue="1">
      <formula>COUNTIF(Feiertage,$C19)&gt;0</formula>
    </cfRule>
  </conditionalFormatting>
  <conditionalFormatting sqref="I22:I25">
    <cfRule type="expression" priority="18" dxfId="3" stopIfTrue="1">
      <formula>IF($C23="",0,WEEKDAY($C23,2))&gt;5</formula>
    </cfRule>
  </conditionalFormatting>
  <conditionalFormatting sqref="I22:I25">
    <cfRule type="expression" priority="17" dxfId="3" stopIfTrue="1">
      <formula>COUNTIF(Feiertage,$C23)&gt;0</formula>
    </cfRule>
  </conditionalFormatting>
  <conditionalFormatting sqref="I26">
    <cfRule type="expression" priority="16" dxfId="3" stopIfTrue="1">
      <formula>IF($C26="",0,WEEKDAY($C26,2))&gt;5</formula>
    </cfRule>
  </conditionalFormatting>
  <conditionalFormatting sqref="I26">
    <cfRule type="expression" priority="15" dxfId="3" stopIfTrue="1">
      <formula>COUNTIF(Feiertage,$C26)&gt;0</formula>
    </cfRule>
  </conditionalFormatting>
  <conditionalFormatting sqref="I29:I32">
    <cfRule type="expression" priority="14" dxfId="3" stopIfTrue="1">
      <formula>IF($C30="",0,WEEKDAY($C30,2))&gt;5</formula>
    </cfRule>
  </conditionalFormatting>
  <conditionalFormatting sqref="I29:I32">
    <cfRule type="expression" priority="13" dxfId="3" stopIfTrue="1">
      <formula>COUNTIF(Feiertage,$C30)&gt;0</formula>
    </cfRule>
  </conditionalFormatting>
  <conditionalFormatting sqref="I33">
    <cfRule type="expression" priority="12" dxfId="3" stopIfTrue="1">
      <formula>IF($C33="",0,WEEKDAY($C33,2))&gt;5</formula>
    </cfRule>
  </conditionalFormatting>
  <conditionalFormatting sqref="I33">
    <cfRule type="expression" priority="11" dxfId="3" stopIfTrue="1">
      <formula>COUNTIF(Feiertage,$C33)&gt;0</formula>
    </cfRule>
  </conditionalFormatting>
  <conditionalFormatting sqref="I36">
    <cfRule type="expression" priority="10" dxfId="3" stopIfTrue="1">
      <formula>IF($C37="",0,WEEKDAY($C37,2))&gt;5</formula>
    </cfRule>
  </conditionalFormatting>
  <conditionalFormatting sqref="I36">
    <cfRule type="expression" priority="9" dxfId="3" stopIfTrue="1">
      <formula>COUNTIF(Feiertage,$C37)&gt;0</formula>
    </cfRule>
  </conditionalFormatting>
  <conditionalFormatting sqref="I37">
    <cfRule type="expression" priority="8" dxfId="3" stopIfTrue="1">
      <formula>IF($C37="",0,WEEKDAY($C37,2))&gt;5</formula>
    </cfRule>
  </conditionalFormatting>
  <conditionalFormatting sqref="I37">
    <cfRule type="expression" priority="7" dxfId="3" stopIfTrue="1">
      <formula>COUNTIF(Feiertage,$C37)&gt;0</formula>
    </cfRule>
  </conditionalFormatting>
  <conditionalFormatting sqref="I40">
    <cfRule type="expression" priority="6" dxfId="3" stopIfTrue="1">
      <formula>IF($C40="",0,WEEKDAY($C40,2))&gt;5</formula>
    </cfRule>
  </conditionalFormatting>
  <conditionalFormatting sqref="I40">
    <cfRule type="expression" priority="5" dxfId="3" stopIfTrue="1">
      <formula>COUNTIF(Feiertage,$C40)&gt;0</formula>
    </cfRule>
  </conditionalFormatting>
  <conditionalFormatting sqref="I43">
    <cfRule type="expression" priority="4" dxfId="3" stopIfTrue="1">
      <formula>IF($C44="",0,WEEKDAY($C44,2))&gt;5</formula>
    </cfRule>
  </conditionalFormatting>
  <conditionalFormatting sqref="I43">
    <cfRule type="expression" priority="3" dxfId="3" stopIfTrue="1">
      <formula>COUNTIF(Feiertage,$C44)&gt;0</formula>
    </cfRule>
  </conditionalFormatting>
  <conditionalFormatting sqref="I44">
    <cfRule type="expression" priority="2" dxfId="3" stopIfTrue="1">
      <formula>IF($C44="",0,WEEKDAY($C44,2))&gt;5</formula>
    </cfRule>
  </conditionalFormatting>
  <conditionalFormatting sqref="I44">
    <cfRule type="expression" priority="1" dxfId="3" stopIfTrue="1">
      <formula>COUNTIF(Feiertage,$C44)&gt;0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BG39"/>
  <sheetViews>
    <sheetView showZeros="0" zoomScalePageLayoutView="0" workbookViewId="0" topLeftCell="A1">
      <selection activeCell="N21" sqref="N21"/>
    </sheetView>
  </sheetViews>
  <sheetFormatPr defaultColWidth="11.421875" defaultRowHeight="12.75"/>
  <cols>
    <col min="2" max="2" width="17.57421875" style="0" bestFit="1" customWidth="1"/>
    <col min="3" max="8" width="3.00390625" style="0" bestFit="1" customWidth="1"/>
    <col min="9" max="9" width="5.140625" style="0" customWidth="1"/>
    <col min="10" max="33" width="3.00390625" style="0" bestFit="1" customWidth="1"/>
    <col min="34" max="35" width="4.00390625" style="0" bestFit="1" customWidth="1"/>
  </cols>
  <sheetData>
    <row r="2" ht="13.5" thickBot="1"/>
    <row r="3" spans="2:35" ht="18.75" thickBot="1">
      <c r="B3" s="288" t="s">
        <v>30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1"/>
    </row>
    <row r="4" spans="2:35" ht="12.75">
      <c r="B4" s="298" t="s">
        <v>0</v>
      </c>
      <c r="C4" s="299"/>
      <c r="D4" s="299"/>
      <c r="E4" s="299"/>
      <c r="F4" s="292">
        <f>'Allgemeine Daten'!$C$3</f>
        <v>0</v>
      </c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4"/>
    </row>
    <row r="5" spans="2:35" ht="12.75">
      <c r="B5" s="284" t="s">
        <v>1</v>
      </c>
      <c r="C5" s="285"/>
      <c r="D5" s="285"/>
      <c r="E5" s="285"/>
      <c r="F5" s="295" t="str">
        <f>Jänner!E3</f>
        <v>Huber Mario</v>
      </c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7"/>
    </row>
    <row r="6" spans="2:59" ht="12.75">
      <c r="B6" s="284" t="s">
        <v>2</v>
      </c>
      <c r="C6" s="285"/>
      <c r="D6" s="285"/>
      <c r="E6" s="285"/>
      <c r="F6" s="295" t="str">
        <f>Jänner!E4</f>
        <v>Assistent der Geschäftsführung</v>
      </c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7"/>
      <c r="AJ6" s="40"/>
      <c r="AK6" s="40"/>
      <c r="AL6" s="40"/>
      <c r="AM6" s="40"/>
      <c r="AN6" s="40">
        <f aca="true" t="shared" si="0" ref="AN6:BG6">IF(AN7="x",AN5,"")</f>
      </c>
      <c r="AO6" s="40">
        <f t="shared" si="0"/>
      </c>
      <c r="AP6" s="40">
        <f t="shared" si="0"/>
      </c>
      <c r="AQ6" s="40">
        <f t="shared" si="0"/>
      </c>
      <c r="AR6" s="40">
        <f t="shared" si="0"/>
      </c>
      <c r="AS6" s="40">
        <f t="shared" si="0"/>
      </c>
      <c r="AT6" s="40">
        <f t="shared" si="0"/>
      </c>
      <c r="AU6" s="40">
        <f t="shared" si="0"/>
      </c>
      <c r="AV6" s="40">
        <f t="shared" si="0"/>
      </c>
      <c r="AW6" s="40">
        <f t="shared" si="0"/>
      </c>
      <c r="AX6" s="40">
        <f t="shared" si="0"/>
      </c>
      <c r="AY6" s="40">
        <f t="shared" si="0"/>
      </c>
      <c r="AZ6" s="40">
        <f t="shared" si="0"/>
      </c>
      <c r="BA6" s="40">
        <f t="shared" si="0"/>
      </c>
      <c r="BB6" s="40">
        <f t="shared" si="0"/>
      </c>
      <c r="BC6" s="40">
        <f t="shared" si="0"/>
      </c>
      <c r="BD6" s="40">
        <f t="shared" si="0"/>
      </c>
      <c r="BE6" s="40">
        <f t="shared" si="0"/>
      </c>
      <c r="BF6" s="40">
        <f t="shared" si="0"/>
      </c>
      <c r="BG6" s="40">
        <f t="shared" si="0"/>
      </c>
    </row>
    <row r="7" spans="2:35" ht="12.75">
      <c r="B7" s="284" t="s">
        <v>3</v>
      </c>
      <c r="C7" s="285"/>
      <c r="D7" s="285"/>
      <c r="E7" s="285"/>
      <c r="F7" s="295">
        <f>Jänner!E5</f>
        <v>0</v>
      </c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7"/>
    </row>
    <row r="8" spans="2:35" ht="12.75">
      <c r="B8" s="284" t="s">
        <v>4</v>
      </c>
      <c r="C8" s="285"/>
      <c r="D8" s="285"/>
      <c r="E8" s="285"/>
      <c r="F8" s="295" t="str">
        <f>Jänner!E6</f>
        <v>xxx xxxxx </v>
      </c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7"/>
    </row>
    <row r="9" spans="2:35" ht="12.75">
      <c r="B9" s="284" t="s">
        <v>21</v>
      </c>
      <c r="C9" s="323"/>
      <c r="D9" s="323"/>
      <c r="E9" s="323"/>
      <c r="F9" s="295">
        <f>Jänner!E7</f>
        <v>5</v>
      </c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7"/>
    </row>
    <row r="10" spans="2:35" ht="12.75">
      <c r="B10" s="284" t="s">
        <v>43</v>
      </c>
      <c r="C10" s="323"/>
      <c r="D10" s="323"/>
      <c r="E10" s="323"/>
      <c r="F10" s="286">
        <f>'Allgemeine Daten'!C15</f>
        <v>1</v>
      </c>
      <c r="G10" s="287"/>
      <c r="H10" s="287"/>
      <c r="I10" s="332" t="str">
        <f>'Allgemeine Daten'!D15</f>
        <v>Jänner</v>
      </c>
      <c r="J10" s="333"/>
      <c r="K10" s="333"/>
      <c r="L10" s="286">
        <f>'Allgemeine Daten'!E15</f>
        <v>2019</v>
      </c>
      <c r="M10" s="287"/>
      <c r="N10" s="287"/>
      <c r="O10" s="183"/>
      <c r="P10" s="184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1"/>
    </row>
    <row r="11" spans="2:35" ht="13.5" thickBot="1">
      <c r="B11" s="304" t="s">
        <v>5</v>
      </c>
      <c r="C11" s="305"/>
      <c r="D11" s="305"/>
      <c r="E11" s="305"/>
      <c r="F11" s="300">
        <f>Jänner!E9</f>
        <v>0</v>
      </c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2"/>
      <c r="AI11" s="303"/>
    </row>
    <row r="12" spans="2:35" ht="15.75" thickBot="1">
      <c r="B12" s="325" t="s">
        <v>61</v>
      </c>
      <c r="C12" s="326"/>
      <c r="D12" s="326"/>
      <c r="E12" s="327"/>
      <c r="F12" s="313">
        <v>2019</v>
      </c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5"/>
      <c r="AI12" s="316"/>
    </row>
    <row r="13" spans="2:35" ht="13.5" thickBot="1">
      <c r="B13" s="311" t="s">
        <v>7</v>
      </c>
      <c r="C13" s="312"/>
      <c r="D13" s="312"/>
      <c r="E13" s="312"/>
      <c r="F13" s="317">
        <f>'Allgemeine Daten'!C17</f>
        <v>1.6041666666666667</v>
      </c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20"/>
    </row>
    <row r="14" ht="12.75">
      <c r="AI14" s="40"/>
    </row>
    <row r="15" spans="2:35" ht="27" thickBot="1">
      <c r="B15" s="119">
        <f>F12</f>
        <v>2019</v>
      </c>
      <c r="AI15" s="40"/>
    </row>
    <row r="16" spans="2:35" ht="13.5" thickBot="1">
      <c r="B16" s="49" t="s">
        <v>44</v>
      </c>
      <c r="C16" s="50">
        <v>41639</v>
      </c>
      <c r="D16" s="50">
        <v>41640</v>
      </c>
      <c r="E16" s="50">
        <v>41641</v>
      </c>
      <c r="F16" s="50">
        <v>41642</v>
      </c>
      <c r="G16" s="50">
        <v>41643</v>
      </c>
      <c r="H16" s="50">
        <v>41644</v>
      </c>
      <c r="I16" s="50">
        <v>41645</v>
      </c>
      <c r="J16" s="50">
        <v>41646</v>
      </c>
      <c r="K16" s="50">
        <v>41647</v>
      </c>
      <c r="L16" s="50">
        <v>41648</v>
      </c>
      <c r="M16" s="50">
        <v>41649</v>
      </c>
      <c r="N16" s="50">
        <v>41650</v>
      </c>
      <c r="O16" s="50">
        <v>41651</v>
      </c>
      <c r="P16" s="50">
        <v>41652</v>
      </c>
      <c r="Q16" s="50">
        <v>41653</v>
      </c>
      <c r="R16" s="50">
        <v>41654</v>
      </c>
      <c r="S16" s="50">
        <v>41655</v>
      </c>
      <c r="T16" s="50">
        <v>41656</v>
      </c>
      <c r="U16" s="50">
        <v>41657</v>
      </c>
      <c r="V16" s="50">
        <v>41658</v>
      </c>
      <c r="W16" s="50">
        <v>41659</v>
      </c>
      <c r="X16" s="50">
        <v>41660</v>
      </c>
      <c r="Y16" s="50">
        <v>41661</v>
      </c>
      <c r="Z16" s="50">
        <v>41662</v>
      </c>
      <c r="AA16" s="50">
        <v>41663</v>
      </c>
      <c r="AB16" s="50">
        <v>41664</v>
      </c>
      <c r="AC16" s="50">
        <v>41665</v>
      </c>
      <c r="AD16" s="50">
        <v>41666</v>
      </c>
      <c r="AE16" s="50">
        <v>41667</v>
      </c>
      <c r="AF16" s="50">
        <v>41668</v>
      </c>
      <c r="AG16" s="50">
        <v>41669</v>
      </c>
      <c r="AH16" s="157" t="s">
        <v>42</v>
      </c>
      <c r="AI16" s="158" t="s">
        <v>45</v>
      </c>
    </row>
    <row r="17" spans="2:35" ht="12.75">
      <c r="B17" s="47">
        <v>43101</v>
      </c>
      <c r="C17" s="51">
        <f>Jänner!K14</f>
        <v>0</v>
      </c>
      <c r="D17" s="52">
        <f>Jänner!K15</f>
        <v>0</v>
      </c>
      <c r="E17" s="52">
        <f>Jänner!K16</f>
        <v>0</v>
      </c>
      <c r="F17" s="52">
        <f>Jänner!K17</f>
        <v>0</v>
      </c>
      <c r="G17" s="52">
        <f>Jänner!K18</f>
        <v>0</v>
      </c>
      <c r="H17" s="53">
        <f>Jänner!K19</f>
        <v>0</v>
      </c>
      <c r="I17" s="53">
        <f>Jänner!K20</f>
        <v>0</v>
      </c>
      <c r="J17" s="52">
        <f>Jänner!K21</f>
        <v>0</v>
      </c>
      <c r="K17" s="52">
        <f>Jänner!K22</f>
        <v>0</v>
      </c>
      <c r="L17" s="52">
        <f>Jänner!K23</f>
        <v>0</v>
      </c>
      <c r="M17" s="52">
        <f>Jänner!K24</f>
        <v>0</v>
      </c>
      <c r="N17" s="52">
        <f>Jänner!K25</f>
        <v>0</v>
      </c>
      <c r="O17" s="53">
        <f>Jänner!K26</f>
        <v>0</v>
      </c>
      <c r="P17" s="53">
        <f>Jänner!K27</f>
        <v>0</v>
      </c>
      <c r="Q17" s="52">
        <f>Jänner!K28</f>
        <v>0</v>
      </c>
      <c r="R17" s="52">
        <f>Jänner!K29</f>
        <v>0</v>
      </c>
      <c r="S17" s="68">
        <f>Jänner!K30</f>
        <v>0</v>
      </c>
      <c r="T17" s="52">
        <f>Jänner!K31</f>
        <v>0</v>
      </c>
      <c r="U17" s="52">
        <f>Jänner!K32</f>
        <v>0</v>
      </c>
      <c r="V17" s="53">
        <f>Jänner!K33</f>
        <v>0</v>
      </c>
      <c r="W17" s="53">
        <f>Jänner!K34</f>
        <v>0</v>
      </c>
      <c r="X17" s="52">
        <f>Jänner!K35</f>
        <v>0</v>
      </c>
      <c r="Y17" s="52">
        <f>Jänner!K36</f>
        <v>0</v>
      </c>
      <c r="Z17" s="52">
        <f>Jänner!K37</f>
        <v>0</v>
      </c>
      <c r="AA17" s="52">
        <f>Jänner!K38</f>
        <v>0</v>
      </c>
      <c r="AB17" s="52">
        <f>Jänner!K39</f>
        <v>0</v>
      </c>
      <c r="AC17" s="53">
        <f>Jänner!K40</f>
        <v>0</v>
      </c>
      <c r="AD17" s="53">
        <f>Jänner!K41</f>
        <v>0</v>
      </c>
      <c r="AE17" s="52">
        <f>Jänner!K42</f>
        <v>0</v>
      </c>
      <c r="AF17" s="64">
        <f>Jänner!K43</f>
        <v>0</v>
      </c>
      <c r="AG17" s="54">
        <f>Jänner!K44</f>
        <v>0</v>
      </c>
      <c r="AH17" s="152">
        <f>COUNTIF(C17:AG17,"U")</f>
        <v>0</v>
      </c>
      <c r="AI17" s="153">
        <f>COUNTIF(C17:AG17,"K")</f>
        <v>0</v>
      </c>
    </row>
    <row r="18" spans="2:35" ht="12.75">
      <c r="B18" s="47">
        <v>43132</v>
      </c>
      <c r="C18" s="55">
        <f>Februar!K14</f>
        <v>0</v>
      </c>
      <c r="D18" s="56">
        <f>Februar!K15</f>
        <v>0</v>
      </c>
      <c r="E18" s="57">
        <f>Februar!K16</f>
        <v>0</v>
      </c>
      <c r="F18" s="57">
        <f>Februar!K17</f>
        <v>0</v>
      </c>
      <c r="G18" s="56">
        <f>Februar!K18</f>
        <v>0</v>
      </c>
      <c r="H18" s="56">
        <f>Februar!K19</f>
        <v>0</v>
      </c>
      <c r="I18" s="56">
        <f>Februar!K20</f>
        <v>0</v>
      </c>
      <c r="J18" s="56">
        <f>Februar!K21</f>
        <v>0</v>
      </c>
      <c r="K18" s="56">
        <f>Februar!K22</f>
        <v>0</v>
      </c>
      <c r="L18" s="57">
        <f>Februar!K23</f>
        <v>0</v>
      </c>
      <c r="M18" s="57">
        <f>Februar!K24</f>
        <v>0</v>
      </c>
      <c r="N18" s="56">
        <f>Februar!K25</f>
        <v>0</v>
      </c>
      <c r="O18" s="56">
        <f>Februar!K26</f>
        <v>0</v>
      </c>
      <c r="P18" s="56">
        <f>Februar!K27</f>
        <v>0</v>
      </c>
      <c r="Q18" s="56">
        <f>Februar!K28</f>
        <v>0</v>
      </c>
      <c r="R18" s="56">
        <f>Februar!K29</f>
        <v>0</v>
      </c>
      <c r="S18" s="57">
        <f>Februar!K30</f>
        <v>0</v>
      </c>
      <c r="T18" s="57">
        <f>Februar!K31</f>
        <v>0</v>
      </c>
      <c r="U18" s="56">
        <f>Februar!K32</f>
        <v>0</v>
      </c>
      <c r="V18" s="56">
        <f>Februar!K33</f>
        <v>0</v>
      </c>
      <c r="W18" s="56">
        <f>Februar!K34</f>
        <v>0</v>
      </c>
      <c r="X18" s="56">
        <f>Februar!K35</f>
        <v>0</v>
      </c>
      <c r="Y18" s="56">
        <f>Februar!K36</f>
        <v>0</v>
      </c>
      <c r="Z18" s="57">
        <f>Februar!K37</f>
        <v>0</v>
      </c>
      <c r="AA18" s="57">
        <f>Februar!K38</f>
        <v>0</v>
      </c>
      <c r="AB18" s="56">
        <f>Februar!K39</f>
        <v>0</v>
      </c>
      <c r="AC18" s="56">
        <f>Februar!K40</f>
        <v>0</v>
      </c>
      <c r="AD18" s="56">
        <f>Februar!K41</f>
        <v>0</v>
      </c>
      <c r="AE18" s="57">
        <f>Februar!K42</f>
        <v>0</v>
      </c>
      <c r="AF18" s="65">
        <f>Februar!K43</f>
        <v>0</v>
      </c>
      <c r="AG18" s="58">
        <f>Februar!K44</f>
        <v>0</v>
      </c>
      <c r="AH18" s="154">
        <f aca="true" t="shared" si="1" ref="AH18:AH28">COUNTIF(C18:AG18,"U")</f>
        <v>0</v>
      </c>
      <c r="AI18" s="153">
        <f>COUNTIF(C18:AG18,"K")</f>
        <v>0</v>
      </c>
    </row>
    <row r="19" spans="2:35" ht="12.75">
      <c r="B19" s="47">
        <v>43160</v>
      </c>
      <c r="C19" s="55">
        <f>März!K14</f>
        <v>0</v>
      </c>
      <c r="D19" s="56">
        <f>März!K15</f>
        <v>0</v>
      </c>
      <c r="E19" s="57">
        <f>März!K16</f>
        <v>0</v>
      </c>
      <c r="F19" s="57">
        <f>März!K17</f>
        <v>0</v>
      </c>
      <c r="G19" s="56">
        <f>März!K18</f>
        <v>0</v>
      </c>
      <c r="H19" s="56">
        <f>März!K19</f>
        <v>0</v>
      </c>
      <c r="I19" s="56">
        <f>März!K20</f>
        <v>0</v>
      </c>
      <c r="J19" s="56">
        <f>März!K21</f>
        <v>0</v>
      </c>
      <c r="K19" s="56">
        <f>März!K22</f>
        <v>0</v>
      </c>
      <c r="L19" s="57">
        <f>März!K23</f>
        <v>0</v>
      </c>
      <c r="M19" s="57">
        <f>März!K24</f>
        <v>0</v>
      </c>
      <c r="N19" s="56">
        <f>März!K25</f>
        <v>0</v>
      </c>
      <c r="O19" s="56">
        <f>März!K26</f>
        <v>0</v>
      </c>
      <c r="P19" s="56">
        <f>März!K27</f>
        <v>0</v>
      </c>
      <c r="Q19" s="56">
        <f>März!K28</f>
        <v>0</v>
      </c>
      <c r="R19" s="56">
        <f>März!K29</f>
        <v>0</v>
      </c>
      <c r="S19" s="69">
        <f>März!K30</f>
        <v>0</v>
      </c>
      <c r="T19" s="57">
        <f>März!K31</f>
        <v>0</v>
      </c>
      <c r="U19" s="56">
        <f>März!K32</f>
        <v>0</v>
      </c>
      <c r="V19" s="56">
        <f>März!K33</f>
        <v>0</v>
      </c>
      <c r="W19" s="56">
        <f>März!K34</f>
        <v>0</v>
      </c>
      <c r="X19" s="56">
        <f>März!K35</f>
        <v>0</v>
      </c>
      <c r="Y19" s="56">
        <f>März!K36</f>
        <v>0</v>
      </c>
      <c r="Z19" s="57">
        <f>März!K37</f>
        <v>0</v>
      </c>
      <c r="AA19" s="57">
        <f>März!K38</f>
        <v>0</v>
      </c>
      <c r="AB19" s="56">
        <f>März!K39</f>
        <v>0</v>
      </c>
      <c r="AC19" s="56">
        <f>März!K40</f>
        <v>0</v>
      </c>
      <c r="AD19" s="56">
        <f>März!K41</f>
        <v>0</v>
      </c>
      <c r="AE19" s="56">
        <f>März!K42</f>
        <v>0</v>
      </c>
      <c r="AF19" s="65">
        <f>März!K43</f>
        <v>0</v>
      </c>
      <c r="AG19" s="58">
        <f>März!K44</f>
        <v>0</v>
      </c>
      <c r="AH19" s="154">
        <f t="shared" si="1"/>
        <v>0</v>
      </c>
      <c r="AI19" s="153">
        <f>COUNTIF(C19:AG19,"K")</f>
        <v>0</v>
      </c>
    </row>
    <row r="20" spans="2:35" ht="12.75">
      <c r="B20" s="47">
        <v>43191</v>
      </c>
      <c r="C20" s="117">
        <f>April!K14</f>
        <v>0</v>
      </c>
      <c r="D20" s="57">
        <f>April!K15</f>
        <v>0</v>
      </c>
      <c r="E20" s="56">
        <f>April!K16</f>
        <v>0</v>
      </c>
      <c r="F20" s="56">
        <f>April!K17</f>
        <v>0</v>
      </c>
      <c r="G20" s="56">
        <f>April!K18</f>
        <v>0</v>
      </c>
      <c r="H20" s="56">
        <f>April!K19</f>
        <v>0</v>
      </c>
      <c r="I20" s="57">
        <f>April!K20</f>
        <v>0</v>
      </c>
      <c r="J20" s="57">
        <f>April!K21</f>
        <v>0</v>
      </c>
      <c r="K20" s="56">
        <f>April!K22</f>
        <v>0</v>
      </c>
      <c r="L20" s="56">
        <f>April!K23</f>
        <v>0</v>
      </c>
      <c r="M20" s="56">
        <f>April!K24</f>
        <v>0</v>
      </c>
      <c r="N20" s="56">
        <f>April!K25</f>
        <v>0</v>
      </c>
      <c r="O20" s="56">
        <f>April!K26</f>
        <v>0</v>
      </c>
      <c r="P20" s="57">
        <f>April!K27</f>
        <v>0</v>
      </c>
      <c r="Q20" s="57">
        <f>April!K28</f>
        <v>0</v>
      </c>
      <c r="R20" s="56">
        <f>April!K29</f>
        <v>0</v>
      </c>
      <c r="S20" s="56">
        <f>April!K30</f>
        <v>0</v>
      </c>
      <c r="T20" s="56">
        <f>April!K31</f>
        <v>0</v>
      </c>
      <c r="U20" s="56">
        <f>April!K32</f>
        <v>0</v>
      </c>
      <c r="V20" s="56">
        <f>April!K33</f>
        <v>0</v>
      </c>
      <c r="W20" s="57">
        <f>April!K34</f>
        <v>0</v>
      </c>
      <c r="X20" s="57">
        <f>April!K35</f>
        <v>0</v>
      </c>
      <c r="Y20" s="56">
        <f>April!K36</f>
        <v>0</v>
      </c>
      <c r="Z20" s="56">
        <f>April!K37</f>
        <v>0</v>
      </c>
      <c r="AA20" s="56">
        <f>April!K38</f>
        <v>0</v>
      </c>
      <c r="AB20" s="56">
        <f>April!K39</f>
        <v>0</v>
      </c>
      <c r="AC20" s="56">
        <f>April!K40</f>
        <v>0</v>
      </c>
      <c r="AD20" s="57">
        <f>April!K41</f>
        <v>0</v>
      </c>
      <c r="AE20" s="57">
        <f>April!K42</f>
        <v>0</v>
      </c>
      <c r="AF20" s="66">
        <f>April!K43</f>
        <v>0</v>
      </c>
      <c r="AG20" s="58">
        <f>April!K44</f>
        <v>0</v>
      </c>
      <c r="AH20" s="154">
        <f t="shared" si="1"/>
        <v>0</v>
      </c>
      <c r="AI20" s="153">
        <f aca="true" t="shared" si="2" ref="AI20:AI28">COUNTIF(C20:AG20,"K")</f>
        <v>0</v>
      </c>
    </row>
    <row r="21" spans="2:35" ht="12.75">
      <c r="B21" s="47">
        <v>43221</v>
      </c>
      <c r="C21" s="59">
        <f>Mai!K14</f>
        <v>0</v>
      </c>
      <c r="D21" s="56">
        <f>Mai!K15</f>
        <v>0</v>
      </c>
      <c r="E21" s="56">
        <f>Mai!K16</f>
        <v>0</v>
      </c>
      <c r="F21" s="56">
        <f>Mai!K17</f>
        <v>0</v>
      </c>
      <c r="G21" s="57">
        <f>Mai!K18</f>
        <v>0</v>
      </c>
      <c r="H21" s="57">
        <f>Mai!K19</f>
        <v>0</v>
      </c>
      <c r="I21" s="56">
        <f>Mai!K20</f>
        <v>0</v>
      </c>
      <c r="J21" s="56">
        <f>Mai!K21</f>
        <v>0</v>
      </c>
      <c r="K21" s="56">
        <f>Mai!K22</f>
        <v>0</v>
      </c>
      <c r="L21" s="57">
        <f>Mai!K23</f>
        <v>0</v>
      </c>
      <c r="M21" s="56">
        <f>Mai!K24</f>
        <v>0</v>
      </c>
      <c r="N21" s="57">
        <f>Mai!K25</f>
        <v>0</v>
      </c>
      <c r="O21" s="57">
        <f>Mai!K26</f>
        <v>0</v>
      </c>
      <c r="P21" s="56">
        <f>Mai!K27</f>
        <v>0</v>
      </c>
      <c r="Q21" s="56">
        <f>Mai!K28</f>
        <v>0</v>
      </c>
      <c r="R21" s="56">
        <f>Mai!K29</f>
        <v>0</v>
      </c>
      <c r="S21" s="56">
        <f>Mai!K30</f>
        <v>0</v>
      </c>
      <c r="T21" s="56">
        <f>Mai!K31</f>
        <v>0</v>
      </c>
      <c r="U21" s="57">
        <f>Mai!K32</f>
        <v>0</v>
      </c>
      <c r="V21" s="57">
        <f>Mai!K33</f>
        <v>0</v>
      </c>
      <c r="W21" s="57">
        <f>Mai!K34</f>
        <v>0</v>
      </c>
      <c r="X21" s="56">
        <f>Mai!K35</f>
        <v>0</v>
      </c>
      <c r="Y21" s="56">
        <f>Mai!K36</f>
        <v>0</v>
      </c>
      <c r="Z21" s="56">
        <f>Mai!K37</f>
        <v>0</v>
      </c>
      <c r="AA21" s="56">
        <f>Mai!K38</f>
        <v>0</v>
      </c>
      <c r="AB21" s="57">
        <f>Mai!K39</f>
        <v>0</v>
      </c>
      <c r="AC21" s="57">
        <f>Mai!K40</f>
        <v>0</v>
      </c>
      <c r="AD21" s="56">
        <f>Mai!K41</f>
        <v>0</v>
      </c>
      <c r="AE21" s="56">
        <f>Mai!K42</f>
        <v>0</v>
      </c>
      <c r="AF21" s="57">
        <f>Mai!K43</f>
        <v>0</v>
      </c>
      <c r="AG21" s="118">
        <f>Mai!K44</f>
        <v>0</v>
      </c>
      <c r="AH21" s="154">
        <f t="shared" si="1"/>
        <v>0</v>
      </c>
      <c r="AI21" s="153">
        <f t="shared" si="2"/>
        <v>0</v>
      </c>
    </row>
    <row r="22" spans="2:35" ht="12.75">
      <c r="B22" s="47">
        <v>43252</v>
      </c>
      <c r="C22" s="55">
        <f>Juni!K14</f>
        <v>0</v>
      </c>
      <c r="D22" s="57">
        <f>Juni!K15</f>
        <v>0</v>
      </c>
      <c r="E22" s="57">
        <f>Juni!K16</f>
        <v>0</v>
      </c>
      <c r="F22" s="56">
        <f>Juni!K17</f>
        <v>0</v>
      </c>
      <c r="G22" s="56">
        <f>Juni!K18</f>
        <v>0</v>
      </c>
      <c r="H22" s="56">
        <f>Juni!K19</f>
        <v>0</v>
      </c>
      <c r="I22" s="56">
        <f>Juni!K20</f>
        <v>0</v>
      </c>
      <c r="J22" s="56">
        <f>Juni!K21</f>
        <v>0</v>
      </c>
      <c r="K22" s="57">
        <f>Juni!K22</f>
        <v>0</v>
      </c>
      <c r="L22" s="57">
        <f>Juni!K23</f>
        <v>0</v>
      </c>
      <c r="M22" s="56">
        <f>Juni!K24</f>
        <v>0</v>
      </c>
      <c r="N22" s="56">
        <f>Juni!K25</f>
        <v>0</v>
      </c>
      <c r="O22" s="56">
        <f>Juni!K26</f>
        <v>0</v>
      </c>
      <c r="P22" s="56">
        <f>Juni!K27</f>
        <v>0</v>
      </c>
      <c r="Q22" s="56">
        <f>Juni!K28</f>
        <v>0</v>
      </c>
      <c r="R22" s="57">
        <f>Juni!K29</f>
        <v>0</v>
      </c>
      <c r="S22" s="57">
        <f>Juni!K30</f>
        <v>0</v>
      </c>
      <c r="T22" s="56">
        <f>Juni!K31</f>
        <v>0</v>
      </c>
      <c r="U22" s="56">
        <f>Juni!K32</f>
        <v>0</v>
      </c>
      <c r="V22" s="56">
        <f>Juni!K33</f>
        <v>0</v>
      </c>
      <c r="W22" s="56">
        <f>Juni!K34</f>
        <v>0</v>
      </c>
      <c r="X22" s="56">
        <f>Juni!K35</f>
        <v>0</v>
      </c>
      <c r="Y22" s="57">
        <f>Juni!K36</f>
        <v>0</v>
      </c>
      <c r="Z22" s="57">
        <f>Juni!K37</f>
        <v>0</v>
      </c>
      <c r="AA22" s="56">
        <f>Juni!K38</f>
        <v>0</v>
      </c>
      <c r="AB22" s="56">
        <f>Juni!K39</f>
        <v>0</v>
      </c>
      <c r="AC22" s="56">
        <f>Juni!K40</f>
        <v>0</v>
      </c>
      <c r="AD22" s="56">
        <f>Juni!K41</f>
        <v>0</v>
      </c>
      <c r="AE22" s="56">
        <f>Juni!K42</f>
        <v>0</v>
      </c>
      <c r="AF22" s="65">
        <f>Juni!K43</f>
        <v>0</v>
      </c>
      <c r="AG22" s="58">
        <f>Juni!K44</f>
        <v>0</v>
      </c>
      <c r="AH22" s="154">
        <f t="shared" si="1"/>
        <v>0</v>
      </c>
      <c r="AI22" s="153">
        <f>COUNTIF(C22:AG22,"K")</f>
        <v>0</v>
      </c>
    </row>
    <row r="23" spans="2:35" ht="12.75">
      <c r="B23" s="47">
        <v>43282</v>
      </c>
      <c r="C23" s="59">
        <f>Juli!K14</f>
        <v>0</v>
      </c>
      <c r="D23" s="56">
        <f>Juli!K15</f>
        <v>0</v>
      </c>
      <c r="E23" s="56">
        <f>Juli!K16</f>
        <v>0</v>
      </c>
      <c r="F23" s="56">
        <f>Juli!K17</f>
        <v>0</v>
      </c>
      <c r="G23" s="56">
        <f>Juli!K18</f>
        <v>0</v>
      </c>
      <c r="H23" s="56">
        <f>Juli!K19</f>
        <v>0</v>
      </c>
      <c r="I23" s="57">
        <f>Juli!K20</f>
        <v>0</v>
      </c>
      <c r="J23" s="57">
        <f>Juli!K21</f>
        <v>0</v>
      </c>
      <c r="K23" s="56">
        <f>Juli!K22</f>
        <v>0</v>
      </c>
      <c r="L23" s="56">
        <f>Juli!K23</f>
        <v>0</v>
      </c>
      <c r="M23" s="56">
        <f>Juli!K24</f>
        <v>0</v>
      </c>
      <c r="N23" s="56">
        <f>Juli!K25</f>
        <v>0</v>
      </c>
      <c r="O23" s="56">
        <f>Juli!K26</f>
        <v>0</v>
      </c>
      <c r="P23" s="57">
        <f>Juli!K27</f>
        <v>0</v>
      </c>
      <c r="Q23" s="57">
        <f>Juli!K28</f>
        <v>0</v>
      </c>
      <c r="R23" s="56">
        <f>Juli!K29</f>
        <v>0</v>
      </c>
      <c r="S23" s="56">
        <f>Juli!K30</f>
        <v>0</v>
      </c>
      <c r="T23" s="56">
        <f>Juli!K31</f>
        <v>0</v>
      </c>
      <c r="U23" s="56">
        <f>Juli!K32</f>
        <v>0</v>
      </c>
      <c r="V23" s="56">
        <f>Juli!K33</f>
        <v>0</v>
      </c>
      <c r="W23" s="57">
        <f>Juli!K34</f>
        <v>0</v>
      </c>
      <c r="X23" s="57">
        <f>Juli!K35</f>
        <v>0</v>
      </c>
      <c r="Y23" s="56">
        <f>Juli!K36</f>
        <v>0</v>
      </c>
      <c r="Z23" s="56">
        <f>Juli!K37</f>
        <v>0</v>
      </c>
      <c r="AA23" s="56">
        <f>Juli!K38</f>
        <v>0</v>
      </c>
      <c r="AB23" s="56">
        <f>Juli!K39</f>
        <v>0</v>
      </c>
      <c r="AC23" s="56">
        <f>Juli!K40</f>
        <v>0</v>
      </c>
      <c r="AD23" s="57">
        <f>Juli!K41</f>
        <v>0</v>
      </c>
      <c r="AE23" s="57">
        <f>Juli!K42</f>
        <v>0</v>
      </c>
      <c r="AF23" s="66">
        <f>Juli!K43</f>
        <v>0</v>
      </c>
      <c r="AG23" s="60">
        <f>Juli!K44</f>
        <v>0</v>
      </c>
      <c r="AH23" s="154">
        <f t="shared" si="1"/>
        <v>0</v>
      </c>
      <c r="AI23" s="153">
        <f t="shared" si="2"/>
        <v>0</v>
      </c>
    </row>
    <row r="24" spans="2:35" ht="12.75">
      <c r="B24" s="47">
        <v>43313</v>
      </c>
      <c r="C24" s="55">
        <f>August!K14</f>
        <v>0</v>
      </c>
      <c r="D24" s="56">
        <f>August!K15</f>
        <v>0</v>
      </c>
      <c r="E24" s="56">
        <f>August!K16</f>
        <v>0</v>
      </c>
      <c r="F24" s="57">
        <f>August!K17</f>
        <v>0</v>
      </c>
      <c r="G24" s="57">
        <f>August!K18</f>
        <v>0</v>
      </c>
      <c r="H24" s="56">
        <f>August!K19</f>
        <v>0</v>
      </c>
      <c r="I24" s="56">
        <f>August!K20</f>
        <v>0</v>
      </c>
      <c r="J24" s="56">
        <f>August!K21</f>
        <v>0</v>
      </c>
      <c r="K24" s="56">
        <f>August!K22</f>
        <v>0</v>
      </c>
      <c r="L24" s="56">
        <f>August!K23</f>
        <v>0</v>
      </c>
      <c r="M24" s="57">
        <f>August!K24</f>
        <v>0</v>
      </c>
      <c r="N24" s="57">
        <f>August!K25</f>
        <v>0</v>
      </c>
      <c r="O24" s="56">
        <f>August!K26</f>
        <v>0</v>
      </c>
      <c r="P24" s="56">
        <f>August!K27</f>
        <v>0</v>
      </c>
      <c r="Q24" s="56">
        <f>August!K28</f>
        <v>0</v>
      </c>
      <c r="R24" s="56">
        <f>August!K29</f>
        <v>0</v>
      </c>
      <c r="S24" s="56">
        <f>August!K30</f>
        <v>0</v>
      </c>
      <c r="T24" s="57">
        <f>August!K31</f>
        <v>0</v>
      </c>
      <c r="U24" s="57">
        <f>August!K32</f>
        <v>0</v>
      </c>
      <c r="V24" s="56">
        <f>August!K33</f>
        <v>0</v>
      </c>
      <c r="W24" s="56">
        <f>August!K34</f>
        <v>0</v>
      </c>
      <c r="X24" s="56">
        <f>August!K35</f>
        <v>0</v>
      </c>
      <c r="Y24" s="56">
        <f>August!K36</f>
        <v>0</v>
      </c>
      <c r="Z24" s="56">
        <f>August!K37</f>
        <v>0</v>
      </c>
      <c r="AA24" s="57">
        <f>August!K38</f>
        <v>0</v>
      </c>
      <c r="AB24" s="57">
        <f>August!K39</f>
        <v>0</v>
      </c>
      <c r="AC24" s="56">
        <f>August!K40</f>
        <v>0</v>
      </c>
      <c r="AD24" s="56">
        <f>August!K41</f>
        <v>0</v>
      </c>
      <c r="AE24" s="56">
        <f>August!K42</f>
        <v>0</v>
      </c>
      <c r="AF24" s="66">
        <f>August!K43</f>
        <v>0</v>
      </c>
      <c r="AG24" s="60">
        <f>August!K44</f>
        <v>0</v>
      </c>
      <c r="AH24" s="154">
        <f t="shared" si="1"/>
        <v>0</v>
      </c>
      <c r="AI24" s="153">
        <f t="shared" si="2"/>
        <v>0</v>
      </c>
    </row>
    <row r="25" spans="2:35" ht="12.75">
      <c r="B25" s="47">
        <v>43344</v>
      </c>
      <c r="C25" s="59">
        <f>September!K14</f>
        <v>0</v>
      </c>
      <c r="D25" s="57">
        <f>September!K15</f>
        <v>0</v>
      </c>
      <c r="E25" s="56">
        <f>September!K16</f>
        <v>0</v>
      </c>
      <c r="F25" s="56">
        <f>September!K17</f>
        <v>0</v>
      </c>
      <c r="G25" s="56">
        <f>September!K18</f>
        <v>0</v>
      </c>
      <c r="H25" s="56">
        <f>September!K19</f>
        <v>0</v>
      </c>
      <c r="I25" s="56">
        <f>September!K20</f>
        <v>0</v>
      </c>
      <c r="J25" s="57">
        <f>September!K21</f>
        <v>0</v>
      </c>
      <c r="K25" s="57">
        <f>September!K22</f>
        <v>0</v>
      </c>
      <c r="L25" s="56">
        <f>September!K23</f>
        <v>0</v>
      </c>
      <c r="M25" s="56">
        <f>September!K24</f>
        <v>0</v>
      </c>
      <c r="N25" s="56">
        <f>September!K25</f>
        <v>0</v>
      </c>
      <c r="O25" s="56">
        <f>September!K26</f>
        <v>0</v>
      </c>
      <c r="P25" s="56">
        <f>September!K27</f>
        <v>0</v>
      </c>
      <c r="Q25" s="57">
        <f>September!K28</f>
        <v>0</v>
      </c>
      <c r="R25" s="57">
        <f>September!K29</f>
        <v>0</v>
      </c>
      <c r="S25" s="56">
        <f>September!K30</f>
        <v>0</v>
      </c>
      <c r="T25" s="56">
        <f>September!K31</f>
        <v>0</v>
      </c>
      <c r="U25" s="56">
        <f>September!K32</f>
        <v>0</v>
      </c>
      <c r="V25" s="56">
        <f>September!K33</f>
        <v>0</v>
      </c>
      <c r="W25" s="56">
        <f>September!K34</f>
        <v>0</v>
      </c>
      <c r="X25" s="57">
        <f>September!K35</f>
        <v>0</v>
      </c>
      <c r="Y25" s="57">
        <f>September!K36</f>
        <v>0</v>
      </c>
      <c r="Z25" s="56">
        <f>September!K37</f>
        <v>0</v>
      </c>
      <c r="AA25" s="56">
        <f>September!K38</f>
        <v>0</v>
      </c>
      <c r="AB25" s="56">
        <f>September!K39</f>
        <v>0</v>
      </c>
      <c r="AC25" s="56">
        <f>September!K40</f>
        <v>0</v>
      </c>
      <c r="AD25" s="56">
        <f>September!K41</f>
        <v>0</v>
      </c>
      <c r="AE25" s="57">
        <f>September!K42</f>
        <v>0</v>
      </c>
      <c r="AF25" s="65">
        <f>September!K43</f>
        <v>0</v>
      </c>
      <c r="AG25" s="58">
        <f>September!K44</f>
        <v>0</v>
      </c>
      <c r="AH25" s="154">
        <f t="shared" si="1"/>
        <v>0</v>
      </c>
      <c r="AI25" s="153">
        <f t="shared" si="2"/>
        <v>0</v>
      </c>
    </row>
    <row r="26" spans="2:35" ht="12.75">
      <c r="B26" s="47">
        <v>43374</v>
      </c>
      <c r="C26" s="55">
        <f>Oktober!K14</f>
        <v>0</v>
      </c>
      <c r="D26" s="56">
        <f>Oktober!K15</f>
        <v>0</v>
      </c>
      <c r="E26" s="57">
        <f>Oktober!K16</f>
        <v>0</v>
      </c>
      <c r="F26" s="56">
        <f>Oktober!K17</f>
        <v>0</v>
      </c>
      <c r="G26" s="56">
        <f>Oktober!K18</f>
        <v>0</v>
      </c>
      <c r="H26" s="57">
        <f>Oktober!K19</f>
        <v>0</v>
      </c>
      <c r="I26" s="57">
        <f>Oktober!K20</f>
        <v>0</v>
      </c>
      <c r="J26" s="56">
        <f>Oktober!K21</f>
        <v>0</v>
      </c>
      <c r="K26" s="56">
        <f>Oktober!K22</f>
        <v>0</v>
      </c>
      <c r="L26" s="56">
        <f>Oktober!K23</f>
        <v>0</v>
      </c>
      <c r="M26" s="56">
        <f>Oktober!K24</f>
        <v>0</v>
      </c>
      <c r="N26" s="56">
        <f>Oktober!K25</f>
        <v>0</v>
      </c>
      <c r="O26" s="57">
        <f>Oktober!K26</f>
        <v>0</v>
      </c>
      <c r="P26" s="57">
        <f>Oktober!K27</f>
        <v>0</v>
      </c>
      <c r="Q26" s="56">
        <f>Oktober!K28</f>
        <v>0</v>
      </c>
      <c r="R26" s="56">
        <f>Oktober!K29</f>
        <v>0</v>
      </c>
      <c r="S26" s="56">
        <f>Oktober!K30</f>
        <v>0</v>
      </c>
      <c r="T26" s="56">
        <f>Oktober!K31</f>
        <v>0</v>
      </c>
      <c r="U26" s="56">
        <f>Oktober!K32</f>
        <v>0</v>
      </c>
      <c r="V26" s="57">
        <f>Oktober!K33</f>
        <v>0</v>
      </c>
      <c r="W26" s="57">
        <f>Oktober!K34</f>
        <v>0</v>
      </c>
      <c r="X26" s="56">
        <f>Oktober!K35</f>
        <v>0</v>
      </c>
      <c r="Y26" s="56">
        <f>Oktober!K36</f>
        <v>0</v>
      </c>
      <c r="Z26" s="56">
        <f>Oktober!K37</f>
        <v>0</v>
      </c>
      <c r="AA26" s="56">
        <f>Oktober!K38</f>
        <v>0</v>
      </c>
      <c r="AB26" s="57">
        <f>Oktober!K39</f>
        <v>0</v>
      </c>
      <c r="AC26" s="57">
        <f>Oktober!K40</f>
        <v>0</v>
      </c>
      <c r="AD26" s="57">
        <f>Oktober!K41</f>
        <v>0</v>
      </c>
      <c r="AE26" s="56">
        <f>Oktober!K42</f>
        <v>0</v>
      </c>
      <c r="AF26" s="66">
        <f>Oktober!K43</f>
        <v>0</v>
      </c>
      <c r="AG26" s="60">
        <f>Oktober!K44</f>
        <v>0</v>
      </c>
      <c r="AH26" s="154">
        <f t="shared" si="1"/>
        <v>0</v>
      </c>
      <c r="AI26" s="153">
        <f t="shared" si="2"/>
        <v>0</v>
      </c>
    </row>
    <row r="27" spans="2:35" ht="12.75">
      <c r="B27" s="47">
        <v>43405</v>
      </c>
      <c r="C27" s="59">
        <f>November!K14</f>
        <v>0</v>
      </c>
      <c r="D27" s="56">
        <f>November!K15</f>
        <v>0</v>
      </c>
      <c r="E27" s="57">
        <f>November!K16</f>
        <v>0</v>
      </c>
      <c r="F27" s="57">
        <f>November!K17</f>
        <v>0</v>
      </c>
      <c r="G27" s="56">
        <f>November!K18</f>
        <v>0</v>
      </c>
      <c r="H27" s="56">
        <f>November!K19</f>
        <v>0</v>
      </c>
      <c r="I27" s="56">
        <f>November!K20</f>
        <v>0</v>
      </c>
      <c r="J27" s="56">
        <f>November!K21</f>
        <v>0</v>
      </c>
      <c r="K27" s="56">
        <f>November!K22</f>
        <v>0</v>
      </c>
      <c r="L27" s="57">
        <f>November!K23</f>
        <v>0</v>
      </c>
      <c r="M27" s="57">
        <f>November!K24</f>
        <v>0</v>
      </c>
      <c r="N27" s="56">
        <f>November!K25</f>
        <v>0</v>
      </c>
      <c r="O27" s="56">
        <f>November!K26</f>
        <v>0</v>
      </c>
      <c r="P27" s="56">
        <f>November!K27</f>
        <v>0</v>
      </c>
      <c r="Q27" s="56">
        <f>November!K28</f>
        <v>0</v>
      </c>
      <c r="R27" s="56">
        <f>November!K29</f>
        <v>0</v>
      </c>
      <c r="S27" s="57">
        <f>November!K30</f>
        <v>0</v>
      </c>
      <c r="T27" s="57">
        <f>November!K31</f>
        <v>0</v>
      </c>
      <c r="U27" s="56">
        <f>November!K32</f>
        <v>0</v>
      </c>
      <c r="V27" s="56">
        <f>November!K33</f>
        <v>0</v>
      </c>
      <c r="W27" s="56">
        <f>November!K34</f>
        <v>0</v>
      </c>
      <c r="X27" s="56">
        <f>November!K35</f>
        <v>0</v>
      </c>
      <c r="Y27" s="56">
        <f>November!K36</f>
        <v>0</v>
      </c>
      <c r="Z27" s="57">
        <f>November!K37</f>
        <v>0</v>
      </c>
      <c r="AA27" s="57">
        <f>November!K38</f>
        <v>0</v>
      </c>
      <c r="AB27" s="56">
        <f>November!K39</f>
        <v>0</v>
      </c>
      <c r="AC27" s="56">
        <f>November!K40</f>
        <v>0</v>
      </c>
      <c r="AD27" s="56">
        <f>November!K41</f>
        <v>0</v>
      </c>
      <c r="AE27" s="56">
        <f>November!K42</f>
        <v>0</v>
      </c>
      <c r="AF27" s="66">
        <f>November!K43</f>
        <v>0</v>
      </c>
      <c r="AG27" s="58">
        <f>November!K44</f>
        <v>0</v>
      </c>
      <c r="AH27" s="154">
        <f t="shared" si="1"/>
        <v>0</v>
      </c>
      <c r="AI27" s="153">
        <f t="shared" si="2"/>
        <v>0</v>
      </c>
    </row>
    <row r="28" spans="2:35" ht="13.5" thickBot="1">
      <c r="B28" s="48">
        <v>43435</v>
      </c>
      <c r="C28" s="116">
        <f>Dezember!K14</f>
        <v>0</v>
      </c>
      <c r="D28" s="61">
        <f>Dezember!K15</f>
        <v>0</v>
      </c>
      <c r="E28" s="62">
        <f>Dezember!K16</f>
        <v>0</v>
      </c>
      <c r="F28" s="62">
        <f>Dezember!K17</f>
        <v>0</v>
      </c>
      <c r="G28" s="62">
        <f>Dezember!K18</f>
        <v>0</v>
      </c>
      <c r="H28" s="62">
        <f>Dezember!K19</f>
        <v>0</v>
      </c>
      <c r="I28" s="62">
        <f>Dezember!K20</f>
        <v>0</v>
      </c>
      <c r="J28" s="61">
        <f>Dezember!K21</f>
        <v>0</v>
      </c>
      <c r="K28" s="61">
        <f>Dezember!K22</f>
        <v>0</v>
      </c>
      <c r="L28" s="62">
        <f>Dezember!K23</f>
        <v>0</v>
      </c>
      <c r="M28" s="62">
        <f>Dezember!K24</f>
        <v>0</v>
      </c>
      <c r="N28" s="62">
        <f>Dezember!K25</f>
        <v>0</v>
      </c>
      <c r="O28" s="62">
        <f>Dezember!K26</f>
        <v>0</v>
      </c>
      <c r="P28" s="62">
        <f>Dezember!K27</f>
        <v>0</v>
      </c>
      <c r="Q28" s="61">
        <f>Dezember!K28</f>
        <v>0</v>
      </c>
      <c r="R28" s="61">
        <f>Dezember!K29</f>
        <v>0</v>
      </c>
      <c r="S28" s="62">
        <f>Dezember!K30</f>
        <v>0</v>
      </c>
      <c r="T28" s="62">
        <f>Dezember!K31</f>
        <v>0</v>
      </c>
      <c r="U28" s="62">
        <f>Dezember!K32</f>
        <v>0</v>
      </c>
      <c r="V28" s="62">
        <f>Dezember!K33</f>
        <v>0</v>
      </c>
      <c r="W28" s="62">
        <f>Dezember!K34</f>
        <v>0</v>
      </c>
      <c r="X28" s="61">
        <f>Dezember!K35</f>
        <v>0</v>
      </c>
      <c r="Y28" s="61">
        <f>Dezember!K36</f>
        <v>0</v>
      </c>
      <c r="Z28" s="62">
        <f>Dezember!K37</f>
        <v>0</v>
      </c>
      <c r="AA28" s="61">
        <f>Dezember!K38</f>
        <v>0</v>
      </c>
      <c r="AB28" s="61">
        <f>Dezember!K39</f>
        <v>0</v>
      </c>
      <c r="AC28" s="62">
        <f>Dezember!K40</f>
        <v>0</v>
      </c>
      <c r="AD28" s="62">
        <f>Dezember!K41</f>
        <v>0</v>
      </c>
      <c r="AE28" s="61">
        <f>Dezember!K42</f>
        <v>0</v>
      </c>
      <c r="AF28" s="67">
        <f>Dezember!K43</f>
        <v>0</v>
      </c>
      <c r="AG28" s="63">
        <f>Dezember!K44</f>
        <v>0</v>
      </c>
      <c r="AH28" s="155">
        <f t="shared" si="1"/>
        <v>0</v>
      </c>
      <c r="AI28" s="156">
        <f t="shared" si="2"/>
        <v>0</v>
      </c>
    </row>
    <row r="29" spans="29:35" ht="12.75">
      <c r="AC29" s="309" t="s">
        <v>46</v>
      </c>
      <c r="AD29" s="310"/>
      <c r="AE29" s="310"/>
      <c r="AF29" s="310"/>
      <c r="AG29" s="310"/>
      <c r="AH29" s="306">
        <f>SUM(AH17:AH28)</f>
        <v>0</v>
      </c>
      <c r="AI29" s="329">
        <f>SUM(AI17:AI28)</f>
        <v>0</v>
      </c>
    </row>
    <row r="30" spans="2:35" ht="15">
      <c r="B30" s="308"/>
      <c r="C30" s="308"/>
      <c r="D30" s="308"/>
      <c r="E30" s="308"/>
      <c r="F30" s="308"/>
      <c r="G30" s="308"/>
      <c r="H30" s="308"/>
      <c r="I30" s="308"/>
      <c r="M30" s="328" t="s">
        <v>47</v>
      </c>
      <c r="N30" s="328"/>
      <c r="O30" s="328"/>
      <c r="P30" s="328"/>
      <c r="Q30" s="328"/>
      <c r="R30" s="70"/>
      <c r="AC30" s="307"/>
      <c r="AD30" s="307"/>
      <c r="AE30" s="307"/>
      <c r="AF30" s="307"/>
      <c r="AG30" s="307"/>
      <c r="AH30" s="307"/>
      <c r="AI30" s="307"/>
    </row>
    <row r="31" spans="2:18" ht="15">
      <c r="B31" s="308"/>
      <c r="C31" s="308"/>
      <c r="D31" s="308"/>
      <c r="E31" s="308"/>
      <c r="F31" s="308"/>
      <c r="G31" s="324"/>
      <c r="H31" s="324"/>
      <c r="I31" s="324"/>
      <c r="M31" s="322" t="s">
        <v>48</v>
      </c>
      <c r="N31" s="322"/>
      <c r="O31" s="322"/>
      <c r="P31" s="322"/>
      <c r="Q31" s="322"/>
      <c r="R31" s="72" t="str">
        <f>AH16</f>
        <v>U</v>
      </c>
    </row>
    <row r="32" spans="2:21" ht="15">
      <c r="B32" s="308"/>
      <c r="C32" s="308"/>
      <c r="D32" s="308"/>
      <c r="E32" s="308"/>
      <c r="F32" s="308"/>
      <c r="G32" s="321"/>
      <c r="H32" s="321"/>
      <c r="I32" s="321"/>
      <c r="M32" s="322" t="s">
        <v>49</v>
      </c>
      <c r="N32" s="322"/>
      <c r="O32" s="322"/>
      <c r="P32" s="322"/>
      <c r="Q32" s="322"/>
      <c r="R32" s="73" t="str">
        <f>AI16</f>
        <v>K</v>
      </c>
      <c r="U32" s="39"/>
    </row>
    <row r="33" spans="2:9" ht="15">
      <c r="B33" s="308"/>
      <c r="C33" s="308"/>
      <c r="D33" s="308"/>
      <c r="E33" s="308"/>
      <c r="F33" s="308"/>
      <c r="G33" s="308"/>
      <c r="H33" s="308"/>
      <c r="I33" s="308"/>
    </row>
    <row r="34" spans="2:9" ht="12.75">
      <c r="B34" s="182"/>
      <c r="C34" s="182"/>
      <c r="D34" s="182"/>
      <c r="E34" s="182"/>
      <c r="F34" s="182"/>
      <c r="G34" s="182"/>
      <c r="H34" s="182"/>
      <c r="I34" s="182"/>
    </row>
    <row r="37" spans="2:7" ht="12.75">
      <c r="B37" s="39"/>
      <c r="G37" s="74"/>
    </row>
    <row r="38" ht="12.75">
      <c r="B38" s="39"/>
    </row>
    <row r="39" spans="2:7" ht="12.75">
      <c r="B39" s="39"/>
      <c r="G39" s="74"/>
    </row>
  </sheetData>
  <sheetProtection selectLockedCells="1"/>
  <mergeCells count="38">
    <mergeCell ref="B32:F32"/>
    <mergeCell ref="AI29:AI30"/>
    <mergeCell ref="F9:AI9"/>
    <mergeCell ref="Q10:AI10"/>
    <mergeCell ref="I10:K10"/>
    <mergeCell ref="L10:N10"/>
    <mergeCell ref="B9:E9"/>
    <mergeCell ref="G30:I30"/>
    <mergeCell ref="B33:F33"/>
    <mergeCell ref="G33:I33"/>
    <mergeCell ref="F13:AI13"/>
    <mergeCell ref="G32:I32"/>
    <mergeCell ref="M32:Q32"/>
    <mergeCell ref="B10:E10"/>
    <mergeCell ref="G31:I31"/>
    <mergeCell ref="B12:E12"/>
    <mergeCell ref="M30:Q30"/>
    <mergeCell ref="M31:Q31"/>
    <mergeCell ref="B5:E5"/>
    <mergeCell ref="F11:AI11"/>
    <mergeCell ref="B11:E11"/>
    <mergeCell ref="AH29:AH30"/>
    <mergeCell ref="B31:F31"/>
    <mergeCell ref="AC29:AG30"/>
    <mergeCell ref="B13:E13"/>
    <mergeCell ref="B30:F30"/>
    <mergeCell ref="B7:E7"/>
    <mergeCell ref="F12:AI12"/>
    <mergeCell ref="B6:E6"/>
    <mergeCell ref="F10:H10"/>
    <mergeCell ref="B3:AI3"/>
    <mergeCell ref="F4:AI4"/>
    <mergeCell ref="F5:AI5"/>
    <mergeCell ref="F6:AI6"/>
    <mergeCell ref="F7:AI7"/>
    <mergeCell ref="B8:E8"/>
    <mergeCell ref="F8:AI8"/>
    <mergeCell ref="B4:E4"/>
  </mergeCells>
  <conditionalFormatting sqref="C17:AG28">
    <cfRule type="containsText" priority="1" dxfId="0" operator="containsText" stopIfTrue="1" text="K">
      <formula>NOT(ISERROR(SEARCH("K",C17)))</formula>
    </cfRule>
    <cfRule type="containsText" priority="2" dxfId="2" operator="containsText" stopIfTrue="1" text="U">
      <formula>NOT(ISERROR(SEARCH("U",C17)))</formula>
    </cfRule>
    <cfRule type="expression" priority="6" dxfId="3" stopIfTrue="1">
      <formula>IF($C16="",0,WEEKDAY($C16,2))&gt;5</formula>
    </cfRule>
  </conditionalFormatting>
  <conditionalFormatting sqref="AH17:AH29">
    <cfRule type="cellIs" priority="5" dxfId="2" operator="greaterThan" stopIfTrue="1">
      <formula>0</formula>
    </cfRule>
  </conditionalFormatting>
  <conditionalFormatting sqref="AI17:AI28">
    <cfRule type="cellIs" priority="4" dxfId="0" operator="greaterThan" stopIfTrue="1">
      <formula>0</formula>
    </cfRule>
  </conditionalFormatting>
  <conditionalFormatting sqref="AI29">
    <cfRule type="cellIs" priority="3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24" sqref="G24"/>
    </sheetView>
  </sheetViews>
  <sheetFormatPr defaultColWidth="11.421875" defaultRowHeight="12.75"/>
  <cols>
    <col min="4" max="4" width="28.7109375" style="0" bestFit="1" customWidth="1"/>
  </cols>
  <sheetData>
    <row r="1" spans="1:3" ht="12.75">
      <c r="A1" s="39" t="s">
        <v>10</v>
      </c>
      <c r="B1">
        <v>2019</v>
      </c>
      <c r="C1" s="39" t="s">
        <v>58</v>
      </c>
    </row>
    <row r="2" spans="1:4" ht="15">
      <c r="A2" s="40">
        <v>42004</v>
      </c>
      <c r="B2" s="40">
        <f>IF(C2="x",A2,"")</f>
        <v>42004</v>
      </c>
      <c r="C2" s="39" t="s">
        <v>20</v>
      </c>
      <c r="D2" s="98" t="s">
        <v>22</v>
      </c>
    </row>
    <row r="3" spans="1:4" ht="15">
      <c r="A3" s="40">
        <v>42009</v>
      </c>
      <c r="B3" s="40">
        <f aca="true" t="shared" si="0" ref="B3:B16">IF(C3="x",A3,"")</f>
        <v>42009</v>
      </c>
      <c r="C3" s="39" t="s">
        <v>20</v>
      </c>
      <c r="D3" s="98" t="s">
        <v>34</v>
      </c>
    </row>
    <row r="4" spans="1:4" ht="15">
      <c r="A4" s="40">
        <v>42115</v>
      </c>
      <c r="B4" s="40">
        <f t="shared" si="0"/>
        <v>42115</v>
      </c>
      <c r="C4" s="39" t="s">
        <v>20</v>
      </c>
      <c r="D4" s="98" t="s">
        <v>23</v>
      </c>
    </row>
    <row r="5" spans="1:4" ht="15">
      <c r="A5" s="40">
        <v>42124</v>
      </c>
      <c r="B5" s="40">
        <f t="shared" si="0"/>
        <v>42124</v>
      </c>
      <c r="C5" s="39" t="s">
        <v>20</v>
      </c>
      <c r="D5" s="98" t="s">
        <v>35</v>
      </c>
    </row>
    <row r="6" spans="1:4" ht="15">
      <c r="A6" s="40">
        <v>42153</v>
      </c>
      <c r="B6" s="40">
        <f t="shared" si="0"/>
        <v>42153</v>
      </c>
      <c r="C6" s="39" t="s">
        <v>20</v>
      </c>
      <c r="D6" s="98" t="s">
        <v>36</v>
      </c>
    </row>
    <row r="7" spans="1:4" ht="15">
      <c r="A7" s="40">
        <v>42164</v>
      </c>
      <c r="B7" s="40">
        <f t="shared" si="0"/>
        <v>42164</v>
      </c>
      <c r="C7" s="39" t="s">
        <v>20</v>
      </c>
      <c r="D7" s="98" t="s">
        <v>29</v>
      </c>
    </row>
    <row r="8" spans="1:4" ht="15">
      <c r="A8" s="40">
        <v>42174</v>
      </c>
      <c r="B8" s="40">
        <f t="shared" si="0"/>
        <v>42174</v>
      </c>
      <c r="C8" t="s">
        <v>20</v>
      </c>
      <c r="D8" s="98" t="s">
        <v>37</v>
      </c>
    </row>
    <row r="9" spans="1:4" ht="15">
      <c r="A9" s="40">
        <v>42230</v>
      </c>
      <c r="B9" s="40">
        <f>IF(C9="x",A9,"")</f>
        <v>42230</v>
      </c>
      <c r="C9" s="39" t="s">
        <v>20</v>
      </c>
      <c r="D9" s="98" t="s">
        <v>73</v>
      </c>
    </row>
    <row r="10" spans="1:4" ht="15">
      <c r="A10" s="40">
        <v>42302</v>
      </c>
      <c r="B10" s="40">
        <v>42302</v>
      </c>
      <c r="C10" s="39" t="s">
        <v>20</v>
      </c>
      <c r="D10" s="98" t="s">
        <v>89</v>
      </c>
    </row>
    <row r="11" spans="1:4" ht="15">
      <c r="A11" s="40">
        <v>42308</v>
      </c>
      <c r="B11" s="40">
        <f t="shared" si="0"/>
        <v>42308</v>
      </c>
      <c r="C11" s="39" t="s">
        <v>20</v>
      </c>
      <c r="D11" s="98" t="s">
        <v>24</v>
      </c>
    </row>
    <row r="12" spans="1:4" ht="15">
      <c r="A12" s="40">
        <v>42345</v>
      </c>
      <c r="B12" s="40">
        <f t="shared" si="0"/>
        <v>42345</v>
      </c>
      <c r="C12" s="39" t="s">
        <v>20</v>
      </c>
      <c r="D12" s="98" t="s">
        <v>31</v>
      </c>
    </row>
    <row r="13" spans="1:4" ht="15">
      <c r="A13" s="40">
        <v>42361</v>
      </c>
      <c r="B13" s="40">
        <f t="shared" si="0"/>
      </c>
      <c r="D13" s="98" t="s">
        <v>38</v>
      </c>
    </row>
    <row r="14" spans="1:4" ht="15">
      <c r="A14" s="40">
        <v>42362</v>
      </c>
      <c r="B14" s="40">
        <f t="shared" si="0"/>
        <v>42362</v>
      </c>
      <c r="C14" s="39" t="s">
        <v>20</v>
      </c>
      <c r="D14" s="98" t="s">
        <v>39</v>
      </c>
    </row>
    <row r="15" spans="1:4" ht="15">
      <c r="A15" s="40">
        <v>42363</v>
      </c>
      <c r="B15" s="40">
        <f t="shared" si="0"/>
        <v>42363</v>
      </c>
      <c r="C15" s="39" t="s">
        <v>20</v>
      </c>
      <c r="D15" s="98" t="s">
        <v>40</v>
      </c>
    </row>
    <row r="16" spans="1:4" ht="15">
      <c r="A16" s="40">
        <v>42369</v>
      </c>
      <c r="B16" s="40">
        <f t="shared" si="0"/>
      </c>
      <c r="D16" s="98" t="s">
        <v>41</v>
      </c>
    </row>
  </sheetData>
  <sheetProtection selectLockedCell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view="pageLayout" zoomScale="90" zoomScaleNormal="80" zoomScalePageLayoutView="90" workbookViewId="0" topLeftCell="A8">
      <selection activeCell="D20" sqref="D20"/>
    </sheetView>
  </sheetViews>
  <sheetFormatPr defaultColWidth="11.421875" defaultRowHeight="12.75"/>
  <cols>
    <col min="1" max="1" width="4.28125" style="2" customWidth="1"/>
    <col min="2" max="2" width="15.28125" style="3" bestFit="1" customWidth="1"/>
    <col min="3" max="3" width="15.00390625" style="3" customWidth="1"/>
    <col min="4" max="4" width="8.140625" style="3" customWidth="1"/>
    <col min="5" max="5" width="8.00390625" style="3" customWidth="1"/>
    <col min="6" max="6" width="8.28125" style="3" customWidth="1"/>
    <col min="7" max="7" width="13.140625" style="3" bestFit="1" customWidth="1"/>
    <col min="8" max="8" width="10.7109375" style="3" customWidth="1"/>
    <col min="9" max="9" width="12.140625" style="3" bestFit="1" customWidth="1"/>
    <col min="10" max="10" width="10.7109375" style="3" customWidth="1"/>
    <col min="11" max="11" width="18.7109375" style="3" customWidth="1"/>
    <col min="12" max="12" width="10.7109375" style="3" customWidth="1"/>
    <col min="13" max="13" width="10.7109375" style="1" customWidth="1"/>
    <col min="14" max="14" width="13.7109375" style="1" customWidth="1"/>
    <col min="15" max="15" width="11.421875" style="1" customWidth="1"/>
    <col min="16" max="16" width="12.00390625" style="1" bestFit="1" customWidth="1"/>
    <col min="17" max="17" width="12.00390625" style="1" customWidth="1"/>
    <col min="18" max="18" width="16.57421875" style="1" bestFit="1" customWidth="1"/>
    <col min="19" max="19" width="11.421875" style="3" customWidth="1"/>
    <col min="20" max="16384" width="11.421875" style="1" customWidth="1"/>
  </cols>
  <sheetData>
    <row r="1" spans="1:21" s="38" customFormat="1" ht="25.5" customHeight="1">
      <c r="A1" s="246" t="s">
        <v>30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  <c r="P1" s="122"/>
      <c r="Q1" s="122"/>
      <c r="R1" s="122"/>
      <c r="S1" s="123"/>
      <c r="T1" s="122"/>
      <c r="U1" s="122"/>
    </row>
    <row r="2" spans="1:21" s="38" customFormat="1" ht="15" customHeight="1">
      <c r="A2" s="249" t="s">
        <v>0</v>
      </c>
      <c r="B2" s="250"/>
      <c r="C2" s="250"/>
      <c r="D2" s="251"/>
      <c r="E2" s="252">
        <f>'Allgemeine Daten'!C3</f>
        <v>0</v>
      </c>
      <c r="F2" s="253"/>
      <c r="G2" s="253"/>
      <c r="H2" s="253"/>
      <c r="I2" s="253"/>
      <c r="J2" s="253"/>
      <c r="K2" s="253"/>
      <c r="L2" s="253"/>
      <c r="M2" s="253"/>
      <c r="N2" s="254"/>
      <c r="P2" s="122"/>
      <c r="Q2" s="122"/>
      <c r="R2" s="124"/>
      <c r="S2" s="123"/>
      <c r="T2" s="122"/>
      <c r="U2" s="122"/>
    </row>
    <row r="3" spans="1:21" s="38" customFormat="1" ht="15" customHeight="1">
      <c r="A3" s="240" t="s">
        <v>1</v>
      </c>
      <c r="B3" s="255"/>
      <c r="C3" s="255"/>
      <c r="D3" s="256"/>
      <c r="E3" s="252" t="str">
        <f>'Allgemeine Daten'!C4</f>
        <v>Huber Mario</v>
      </c>
      <c r="F3" s="253"/>
      <c r="G3" s="253"/>
      <c r="H3" s="253"/>
      <c r="I3" s="253"/>
      <c r="J3" s="253"/>
      <c r="K3" s="253"/>
      <c r="L3" s="253"/>
      <c r="M3" s="253"/>
      <c r="N3" s="254"/>
      <c r="P3" s="122"/>
      <c r="Q3" s="122"/>
      <c r="R3" s="122"/>
      <c r="S3" s="123"/>
      <c r="T3" s="122"/>
      <c r="U3" s="122"/>
    </row>
    <row r="4" spans="1:21" s="38" customFormat="1" ht="15" customHeight="1">
      <c r="A4" s="240" t="s">
        <v>2</v>
      </c>
      <c r="B4" s="255"/>
      <c r="C4" s="255"/>
      <c r="D4" s="256"/>
      <c r="E4" s="252" t="str">
        <f>'Allgemeine Daten'!C5</f>
        <v>Assistent der Geschäftsführung</v>
      </c>
      <c r="F4" s="253"/>
      <c r="G4" s="253"/>
      <c r="H4" s="253"/>
      <c r="I4" s="253"/>
      <c r="J4" s="253"/>
      <c r="K4" s="253"/>
      <c r="L4" s="253"/>
      <c r="M4" s="253"/>
      <c r="N4" s="254"/>
      <c r="P4" s="122"/>
      <c r="Q4" s="122"/>
      <c r="R4" s="125"/>
      <c r="S4" s="126"/>
      <c r="T4" s="122"/>
      <c r="U4" s="127"/>
    </row>
    <row r="5" spans="1:21" s="38" customFormat="1" ht="15" customHeight="1">
      <c r="A5" s="240" t="s">
        <v>3</v>
      </c>
      <c r="B5" s="255"/>
      <c r="C5" s="255"/>
      <c r="D5" s="256"/>
      <c r="E5" s="243">
        <f>'Allgemeine Daten'!C6</f>
        <v>0</v>
      </c>
      <c r="F5" s="244"/>
      <c r="G5" s="244"/>
      <c r="H5" s="244"/>
      <c r="I5" s="244"/>
      <c r="J5" s="244"/>
      <c r="K5" s="244"/>
      <c r="L5" s="244"/>
      <c r="M5" s="244"/>
      <c r="N5" s="245"/>
      <c r="P5" s="122"/>
      <c r="Q5" s="122"/>
      <c r="R5" s="125"/>
      <c r="S5" s="126"/>
      <c r="T5" s="122"/>
      <c r="U5" s="122"/>
    </row>
    <row r="6" spans="1:21" s="38" customFormat="1" ht="15" customHeight="1">
      <c r="A6" s="240" t="s">
        <v>4</v>
      </c>
      <c r="B6" s="255"/>
      <c r="C6" s="255"/>
      <c r="D6" s="256"/>
      <c r="E6" s="243" t="str">
        <f>'Allgemeine Daten'!C7</f>
        <v>xxx xxxxx </v>
      </c>
      <c r="F6" s="244"/>
      <c r="G6" s="244"/>
      <c r="H6" s="244"/>
      <c r="I6" s="244"/>
      <c r="J6" s="244"/>
      <c r="K6" s="244"/>
      <c r="L6" s="244"/>
      <c r="M6" s="244"/>
      <c r="N6" s="245"/>
      <c r="P6" s="122"/>
      <c r="Q6" s="122"/>
      <c r="R6" s="125"/>
      <c r="S6" s="126"/>
      <c r="T6" s="122"/>
      <c r="U6" s="128"/>
    </row>
    <row r="7" spans="1:21" s="38" customFormat="1" ht="15" customHeight="1">
      <c r="A7" s="41" t="s">
        <v>21</v>
      </c>
      <c r="B7" s="42"/>
      <c r="C7" s="42"/>
      <c r="D7" s="43"/>
      <c r="E7" s="252">
        <f>'Allgemeine Daten'!C8</f>
        <v>5</v>
      </c>
      <c r="F7" s="253"/>
      <c r="G7" s="253"/>
      <c r="H7" s="253"/>
      <c r="I7" s="253"/>
      <c r="J7" s="253"/>
      <c r="K7" s="253"/>
      <c r="L7" s="253"/>
      <c r="M7" s="253"/>
      <c r="N7" s="254"/>
      <c r="P7" s="122"/>
      <c r="Q7" s="122"/>
      <c r="R7" s="125"/>
      <c r="S7" s="126"/>
      <c r="T7" s="122"/>
      <c r="U7" s="122"/>
    </row>
    <row r="8" spans="1:21" s="38" customFormat="1" ht="15" customHeight="1">
      <c r="A8" s="240" t="s">
        <v>43</v>
      </c>
      <c r="B8" s="241"/>
      <c r="C8" s="241"/>
      <c r="D8" s="242"/>
      <c r="E8" s="167">
        <f>'Allgemeine Daten'!C15</f>
        <v>1</v>
      </c>
      <c r="F8" s="166" t="str">
        <f>'Allgemeine Daten'!D15</f>
        <v>Jänner</v>
      </c>
      <c r="G8" s="165">
        <f>'Allgemeine Daten'!E15</f>
        <v>2019</v>
      </c>
      <c r="H8" s="163"/>
      <c r="I8" s="163"/>
      <c r="J8" s="163"/>
      <c r="K8" s="163"/>
      <c r="L8" s="163"/>
      <c r="M8" s="163"/>
      <c r="N8" s="164"/>
      <c r="P8" s="122"/>
      <c r="Q8" s="122"/>
      <c r="R8" s="129"/>
      <c r="S8" s="126"/>
      <c r="T8" s="122"/>
      <c r="U8" s="122"/>
    </row>
    <row r="9" spans="1:21" s="38" customFormat="1" ht="15" customHeight="1">
      <c r="A9" s="240" t="s">
        <v>5</v>
      </c>
      <c r="B9" s="255"/>
      <c r="C9" s="255"/>
      <c r="D9" s="256"/>
      <c r="E9" s="252">
        <f>'Allgemeine Daten'!C16</f>
        <v>0</v>
      </c>
      <c r="F9" s="253"/>
      <c r="G9" s="253"/>
      <c r="H9" s="253"/>
      <c r="I9" s="253"/>
      <c r="J9" s="253"/>
      <c r="K9" s="253"/>
      <c r="L9" s="253"/>
      <c r="M9" s="253"/>
      <c r="N9" s="254"/>
      <c r="P9" s="127"/>
      <c r="Q9" s="122"/>
      <c r="R9" s="129"/>
      <c r="S9" s="126"/>
      <c r="T9" s="122"/>
      <c r="U9" s="122"/>
    </row>
    <row r="10" spans="1:21" s="38" customFormat="1" ht="15" customHeight="1">
      <c r="A10" s="257" t="s">
        <v>6</v>
      </c>
      <c r="B10" s="258"/>
      <c r="C10" s="258"/>
      <c r="D10" s="259"/>
      <c r="E10" s="264">
        <v>42004</v>
      </c>
      <c r="F10" s="265"/>
      <c r="G10" s="265"/>
      <c r="H10" s="265"/>
      <c r="I10" s="265"/>
      <c r="J10" s="265"/>
      <c r="K10" s="265"/>
      <c r="L10" s="265"/>
      <c r="M10" s="265"/>
      <c r="N10" s="266"/>
      <c r="P10" s="122"/>
      <c r="Q10" s="122"/>
      <c r="R10" s="129"/>
      <c r="S10" s="123"/>
      <c r="T10" s="122"/>
      <c r="U10" s="122"/>
    </row>
    <row r="11" spans="1:21" s="38" customFormat="1" ht="15" customHeight="1">
      <c r="A11" s="260" t="s">
        <v>7</v>
      </c>
      <c r="B11" s="261"/>
      <c r="C11" s="261"/>
      <c r="D11" s="262"/>
      <c r="E11" s="278">
        <f>'Allgemeine Daten'!C17</f>
        <v>1.6041666666666667</v>
      </c>
      <c r="F11" s="253"/>
      <c r="G11" s="253"/>
      <c r="H11" s="253"/>
      <c r="I11" s="253"/>
      <c r="J11" s="253"/>
      <c r="K11" s="253"/>
      <c r="L11" s="253"/>
      <c r="M11" s="253"/>
      <c r="N11" s="254"/>
      <c r="P11" s="122"/>
      <c r="Q11" s="122"/>
      <c r="R11" s="122"/>
      <c r="S11" s="123"/>
      <c r="T11" s="122"/>
      <c r="U11" s="122"/>
    </row>
    <row r="12" spans="1:21" ht="38.25">
      <c r="A12" s="18" t="s">
        <v>8</v>
      </c>
      <c r="B12" s="19" t="s">
        <v>9</v>
      </c>
      <c r="C12" s="20" t="s">
        <v>10</v>
      </c>
      <c r="D12" s="263" t="s">
        <v>11</v>
      </c>
      <c r="E12" s="263"/>
      <c r="F12" s="21" t="s">
        <v>12</v>
      </c>
      <c r="G12" s="20" t="s">
        <v>51</v>
      </c>
      <c r="H12" s="78" t="s">
        <v>50</v>
      </c>
      <c r="I12" s="78" t="s">
        <v>52</v>
      </c>
      <c r="J12" s="21" t="s">
        <v>55</v>
      </c>
      <c r="K12" s="71" t="s">
        <v>53</v>
      </c>
      <c r="L12" s="21" t="s">
        <v>13</v>
      </c>
      <c r="M12" s="21" t="s">
        <v>14</v>
      </c>
      <c r="N12" s="22" t="s">
        <v>15</v>
      </c>
      <c r="P12" s="4"/>
      <c r="Q12" s="4"/>
      <c r="R12" s="4"/>
      <c r="S12" s="120"/>
      <c r="T12" s="4"/>
      <c r="U12" s="4"/>
    </row>
    <row r="13" spans="1:21" ht="33" customHeight="1">
      <c r="A13" s="23"/>
      <c r="B13" s="24"/>
      <c r="C13" s="25"/>
      <c r="D13" s="25" t="s">
        <v>16</v>
      </c>
      <c r="E13" s="25" t="s">
        <v>17</v>
      </c>
      <c r="F13" s="25"/>
      <c r="G13" s="25"/>
      <c r="H13" s="26"/>
      <c r="I13" s="26"/>
      <c r="J13" s="25"/>
      <c r="K13" s="185" t="s">
        <v>87</v>
      </c>
      <c r="L13" s="25"/>
      <c r="M13" s="25"/>
      <c r="N13" s="27"/>
      <c r="P13" s="4"/>
      <c r="Q13" s="4"/>
      <c r="R13" s="4"/>
      <c r="S13" s="120"/>
      <c r="T13" s="4"/>
      <c r="U13" s="4"/>
    </row>
    <row r="14" spans="1:21" s="5" customFormat="1" ht="18">
      <c r="A14" s="8"/>
      <c r="B14" s="9">
        <f>C14</f>
        <v>42004</v>
      </c>
      <c r="C14" s="10">
        <v>42004</v>
      </c>
      <c r="D14" s="93"/>
      <c r="E14" s="93"/>
      <c r="F14" s="99"/>
      <c r="G14" s="12">
        <f>IF(OR(K14="U",K14="k",K14="S"),I14,E14-D14-F14)</f>
        <v>0</v>
      </c>
      <c r="H14" s="12"/>
      <c r="I14" s="96">
        <f>IF(OR(L14=1,'Allgemeine Daten'!C10=""),"",$E$11/$E$7)</f>
      </c>
      <c r="J14" s="13"/>
      <c r="K14" s="100"/>
      <c r="L14" s="46">
        <f>COUNTIF(Feiertage!$B$2:$B$16,Jänner!C14)</f>
        <v>1</v>
      </c>
      <c r="M14" s="100"/>
      <c r="N14" s="103"/>
      <c r="P14" s="121"/>
      <c r="Q14" s="121"/>
      <c r="R14" s="33"/>
      <c r="S14" s="32"/>
      <c r="T14" s="33"/>
      <c r="U14" s="33"/>
    </row>
    <row r="15" spans="1:21" s="6" customFormat="1" ht="18">
      <c r="A15" s="8"/>
      <c r="B15" s="9">
        <f aca="true" t="shared" si="0" ref="B15:B44">C15</f>
        <v>42005</v>
      </c>
      <c r="C15" s="10">
        <f>C14+1</f>
        <v>42005</v>
      </c>
      <c r="D15" s="99"/>
      <c r="E15" s="99"/>
      <c r="F15" s="99"/>
      <c r="G15" s="12">
        <f>IF(OR(K15="U",K15="k",K15="S"),I15,E15-D15-F15)</f>
        <v>0</v>
      </c>
      <c r="H15" s="12"/>
      <c r="I15" s="108">
        <v>0.34375</v>
      </c>
      <c r="J15" s="13"/>
      <c r="K15" s="101"/>
      <c r="L15" s="46">
        <f>COUNTIF(Feiertage!$B$2:$B$16,Jänner!C15)</f>
        <v>0</v>
      </c>
      <c r="M15" s="100"/>
      <c r="N15" s="103"/>
      <c r="O15" s="14"/>
      <c r="P15" s="121"/>
      <c r="Q15" s="121"/>
      <c r="R15" s="33"/>
      <c r="S15" s="32"/>
      <c r="T15" s="33"/>
      <c r="U15" s="133"/>
    </row>
    <row r="16" spans="1:21" s="6" customFormat="1" ht="18">
      <c r="A16" s="8"/>
      <c r="B16" s="9">
        <f t="shared" si="0"/>
        <v>42006</v>
      </c>
      <c r="C16" s="10">
        <f aca="true" t="shared" si="1" ref="C16:C44">C15+1</f>
        <v>42006</v>
      </c>
      <c r="D16" s="99"/>
      <c r="E16" s="99"/>
      <c r="F16" s="99"/>
      <c r="G16" s="12">
        <f aca="true" t="shared" si="2" ref="G16:G44">IF(OR(K16="U",K16="k",K16="S"),I16,E16-D16-F16)</f>
        <v>0</v>
      </c>
      <c r="H16" s="12"/>
      <c r="I16" s="108">
        <v>0.34375</v>
      </c>
      <c r="J16" s="13"/>
      <c r="K16" s="101"/>
      <c r="L16" s="46">
        <f>COUNTIF(Feiertage!$B$2:$B$16,Jänner!C16)</f>
        <v>0</v>
      </c>
      <c r="M16" s="100"/>
      <c r="N16" s="104"/>
      <c r="O16" s="5"/>
      <c r="P16" s="121"/>
      <c r="Q16" s="188"/>
      <c r="R16" s="33"/>
      <c r="S16" s="32"/>
      <c r="T16" s="33"/>
      <c r="U16" s="133"/>
    </row>
    <row r="17" spans="1:21" s="6" customFormat="1" ht="18">
      <c r="A17" s="8"/>
      <c r="B17" s="9">
        <f t="shared" si="0"/>
        <v>42007</v>
      </c>
      <c r="C17" s="10">
        <f t="shared" si="1"/>
        <v>42007</v>
      </c>
      <c r="D17" s="99"/>
      <c r="E17" s="99"/>
      <c r="F17" s="99"/>
      <c r="G17" s="12">
        <f t="shared" si="2"/>
        <v>0</v>
      </c>
      <c r="H17" s="12"/>
      <c r="I17" s="108">
        <v>0.22916666666666666</v>
      </c>
      <c r="J17" s="13"/>
      <c r="K17" s="101"/>
      <c r="L17" s="46">
        <f>COUNTIF(Feiertage!$B$2:$B$16,Jänner!C17)</f>
        <v>0</v>
      </c>
      <c r="M17" s="100"/>
      <c r="N17" s="104"/>
      <c r="O17" s="7"/>
      <c r="P17" s="121"/>
      <c r="Q17" s="188"/>
      <c r="R17" s="33"/>
      <c r="S17" s="130"/>
      <c r="T17" s="131"/>
      <c r="U17" s="133"/>
    </row>
    <row r="18" spans="1:21" s="6" customFormat="1" ht="18.75" thickBot="1">
      <c r="A18" s="8"/>
      <c r="B18" s="9">
        <f t="shared" si="0"/>
        <v>42008</v>
      </c>
      <c r="C18" s="10">
        <f t="shared" si="1"/>
        <v>42008</v>
      </c>
      <c r="D18" s="99">
        <v>0</v>
      </c>
      <c r="E18" s="99">
        <v>0</v>
      </c>
      <c r="F18" s="99">
        <v>0</v>
      </c>
      <c r="G18" s="12">
        <f t="shared" si="2"/>
        <v>0</v>
      </c>
      <c r="H18" s="12"/>
      <c r="I18" s="96"/>
      <c r="J18" s="13"/>
      <c r="K18" s="101"/>
      <c r="L18" s="46">
        <f>COUNTIF(Feiertage!$B$2:$B$16,Jänner!C18)</f>
        <v>0</v>
      </c>
      <c r="M18" s="100"/>
      <c r="N18" s="105"/>
      <c r="O18" s="7"/>
      <c r="P18" s="121"/>
      <c r="Q18" s="121"/>
      <c r="R18" s="33"/>
      <c r="S18" s="130"/>
      <c r="T18" s="131"/>
      <c r="U18" s="133"/>
    </row>
    <row r="19" spans="1:21" s="6" customFormat="1" ht="18.75" thickBot="1">
      <c r="A19" s="28"/>
      <c r="B19" s="9">
        <f t="shared" si="0"/>
        <v>42009</v>
      </c>
      <c r="C19" s="10">
        <f t="shared" si="1"/>
        <v>42009</v>
      </c>
      <c r="D19" s="99">
        <v>0</v>
      </c>
      <c r="E19" s="99">
        <v>0</v>
      </c>
      <c r="F19" s="99">
        <v>0</v>
      </c>
      <c r="G19" s="12">
        <f t="shared" si="2"/>
        <v>0</v>
      </c>
      <c r="H19" s="84">
        <f>SUM(G14:G18)</f>
        <v>0</v>
      </c>
      <c r="I19" s="84">
        <f>SUM(I14:I18)</f>
        <v>0.9166666666666666</v>
      </c>
      <c r="J19" s="87">
        <f>H19-I19</f>
        <v>-0.9166666666666666</v>
      </c>
      <c r="K19" s="101"/>
      <c r="L19" s="46">
        <f>COUNTIF(Feiertage!$B$2:$B$16,Jänner!C19)</f>
        <v>1</v>
      </c>
      <c r="M19" s="100"/>
      <c r="N19" s="105"/>
      <c r="P19" s="132"/>
      <c r="Q19" s="121"/>
      <c r="R19" s="33"/>
      <c r="S19" s="133"/>
      <c r="T19" s="133"/>
      <c r="U19" s="133"/>
    </row>
    <row r="20" spans="1:21" s="6" customFormat="1" ht="18">
      <c r="A20" s="8"/>
      <c r="B20" s="9">
        <f t="shared" si="0"/>
        <v>42010</v>
      </c>
      <c r="C20" s="10">
        <f t="shared" si="1"/>
        <v>42010</v>
      </c>
      <c r="D20" s="99"/>
      <c r="E20" s="99"/>
      <c r="F20" s="99"/>
      <c r="G20" s="12">
        <f t="shared" si="2"/>
        <v>0</v>
      </c>
      <c r="H20" s="151"/>
      <c r="I20" s="108">
        <v>0.34375</v>
      </c>
      <c r="J20" s="151"/>
      <c r="K20" s="102"/>
      <c r="L20" s="46">
        <f>COUNTIF(Feiertage!$B$2:$B$16,Jänner!C20)</f>
        <v>0</v>
      </c>
      <c r="M20" s="106"/>
      <c r="N20" s="107"/>
      <c r="P20" s="133"/>
      <c r="Q20" s="121"/>
      <c r="R20" s="33"/>
      <c r="S20" s="134"/>
      <c r="T20" s="133"/>
      <c r="U20" s="133"/>
    </row>
    <row r="21" spans="1:21" s="6" customFormat="1" ht="18">
      <c r="A21" s="8"/>
      <c r="B21" s="9">
        <f t="shared" si="0"/>
        <v>42011</v>
      </c>
      <c r="C21" s="10">
        <f>C20+1</f>
        <v>42011</v>
      </c>
      <c r="D21" s="99"/>
      <c r="E21" s="99"/>
      <c r="F21" s="99"/>
      <c r="G21" s="12">
        <f t="shared" si="2"/>
        <v>0</v>
      </c>
      <c r="H21" s="12"/>
      <c r="I21" s="108">
        <f>$E$11/$E$7</f>
        <v>0.32083333333333336</v>
      </c>
      <c r="J21" s="13"/>
      <c r="K21" s="111"/>
      <c r="L21" s="46">
        <f>COUNTIF(Feiertage!$B$2:$B$16,Jänner!C21)</f>
        <v>0</v>
      </c>
      <c r="M21" s="100"/>
      <c r="N21" s="104"/>
      <c r="O21" s="7"/>
      <c r="P21" s="121"/>
      <c r="Q21" s="121"/>
      <c r="R21" s="33"/>
      <c r="S21" s="130"/>
      <c r="T21" s="131"/>
      <c r="U21" s="133"/>
    </row>
    <row r="22" spans="1:21" s="6" customFormat="1" ht="18">
      <c r="A22" s="8"/>
      <c r="B22" s="9">
        <f t="shared" si="0"/>
        <v>42012</v>
      </c>
      <c r="C22" s="10">
        <f t="shared" si="1"/>
        <v>42012</v>
      </c>
      <c r="D22" s="99"/>
      <c r="E22" s="99"/>
      <c r="F22" s="99"/>
      <c r="G22" s="12">
        <f t="shared" si="2"/>
        <v>0</v>
      </c>
      <c r="H22" s="12"/>
      <c r="I22" s="108">
        <f>$E$11/$E$7</f>
        <v>0.32083333333333336</v>
      </c>
      <c r="J22" s="13"/>
      <c r="K22" s="101"/>
      <c r="L22" s="46">
        <f>COUNTIF(Feiertage!$B$2:$B$16,Jänner!C22)</f>
        <v>0</v>
      </c>
      <c r="M22" s="100"/>
      <c r="N22" s="104"/>
      <c r="O22" s="5"/>
      <c r="P22" s="121"/>
      <c r="Q22" s="121"/>
      <c r="R22" s="33"/>
      <c r="S22" s="32"/>
      <c r="T22" s="33"/>
      <c r="U22" s="133"/>
    </row>
    <row r="23" spans="1:21" s="6" customFormat="1" ht="18">
      <c r="A23" s="8"/>
      <c r="B23" s="9">
        <f t="shared" si="0"/>
        <v>42013</v>
      </c>
      <c r="C23" s="10">
        <f t="shared" si="1"/>
        <v>42013</v>
      </c>
      <c r="D23" s="99"/>
      <c r="E23" s="99"/>
      <c r="F23" s="99"/>
      <c r="G23" s="12">
        <f t="shared" si="2"/>
        <v>0</v>
      </c>
      <c r="H23" s="12"/>
      <c r="I23" s="108">
        <f>$E$11/$E$7</f>
        <v>0.32083333333333336</v>
      </c>
      <c r="J23" s="13"/>
      <c r="K23" s="101"/>
      <c r="L23" s="46">
        <f>COUNTIF(Feiertage!$B$2:$B$16,Jänner!C23)</f>
        <v>0</v>
      </c>
      <c r="M23" s="100"/>
      <c r="N23" s="104"/>
      <c r="O23" s="7"/>
      <c r="P23" s="121"/>
      <c r="Q23" s="121"/>
      <c r="R23" s="33"/>
      <c r="S23" s="130"/>
      <c r="T23" s="131"/>
      <c r="U23" s="133"/>
    </row>
    <row r="24" spans="1:21" s="6" customFormat="1" ht="18">
      <c r="A24" s="8"/>
      <c r="B24" s="9">
        <f t="shared" si="0"/>
        <v>42014</v>
      </c>
      <c r="C24" s="10">
        <f t="shared" si="1"/>
        <v>42014</v>
      </c>
      <c r="D24" s="99"/>
      <c r="E24" s="99"/>
      <c r="F24" s="99"/>
      <c r="G24" s="12">
        <f t="shared" si="2"/>
        <v>0</v>
      </c>
      <c r="H24" s="12"/>
      <c r="I24" s="108">
        <f>$E$11/$E$7</f>
        <v>0.32083333333333336</v>
      </c>
      <c r="J24" s="13"/>
      <c r="K24" s="101"/>
      <c r="L24" s="46">
        <f>COUNTIF(Feiertage!$B$2:$B$16,Jänner!C24)</f>
        <v>0</v>
      </c>
      <c r="M24" s="100"/>
      <c r="N24" s="104"/>
      <c r="O24" s="5"/>
      <c r="P24" s="121"/>
      <c r="Q24" s="121"/>
      <c r="R24" s="135"/>
      <c r="S24" s="32"/>
      <c r="T24" s="33"/>
      <c r="U24" s="133"/>
    </row>
    <row r="25" spans="1:21" s="6" customFormat="1" ht="18.75" thickBot="1">
      <c r="A25" s="8"/>
      <c r="B25" s="9">
        <f t="shared" si="0"/>
        <v>42015</v>
      </c>
      <c r="C25" s="10">
        <f t="shared" si="1"/>
        <v>42015</v>
      </c>
      <c r="D25" s="99">
        <v>0</v>
      </c>
      <c r="E25" s="99">
        <v>0</v>
      </c>
      <c r="F25" s="99">
        <v>0</v>
      </c>
      <c r="G25" s="12">
        <f t="shared" si="2"/>
        <v>0</v>
      </c>
      <c r="H25" s="12"/>
      <c r="I25" s="108"/>
      <c r="J25" s="13"/>
      <c r="K25" s="101"/>
      <c r="L25" s="46">
        <f>COUNTIF(Feiertage!$B$2:$B$16,Jänner!C25)</f>
        <v>0</v>
      </c>
      <c r="M25" s="100"/>
      <c r="N25" s="104"/>
      <c r="P25" s="121"/>
      <c r="Q25" s="121"/>
      <c r="R25" s="135"/>
      <c r="S25" s="134"/>
      <c r="T25" s="133"/>
      <c r="U25" s="133"/>
    </row>
    <row r="26" spans="1:21" s="6" customFormat="1" ht="18.75" thickBot="1">
      <c r="A26" s="8"/>
      <c r="B26" s="9">
        <f t="shared" si="0"/>
        <v>42016</v>
      </c>
      <c r="C26" s="10">
        <f t="shared" si="1"/>
        <v>42016</v>
      </c>
      <c r="D26" s="99">
        <v>0</v>
      </c>
      <c r="E26" s="99">
        <v>0</v>
      </c>
      <c r="F26" s="99">
        <v>0</v>
      </c>
      <c r="G26" s="12">
        <f t="shared" si="2"/>
        <v>0</v>
      </c>
      <c r="H26" s="84">
        <f>SUM(G20:G25)</f>
        <v>0</v>
      </c>
      <c r="I26" s="84">
        <f>SUM(I20:I25)</f>
        <v>1.6270833333333332</v>
      </c>
      <c r="J26" s="85">
        <f>H26-I26</f>
        <v>-1.6270833333333332</v>
      </c>
      <c r="K26" s="101"/>
      <c r="L26" s="46">
        <f>COUNTIF(Feiertage!$B$2:$B$16,Jänner!C26)</f>
        <v>0</v>
      </c>
      <c r="M26" s="100"/>
      <c r="N26" s="104"/>
      <c r="P26" s="121"/>
      <c r="Q26" s="121"/>
      <c r="R26" s="135"/>
      <c r="S26" s="134"/>
      <c r="T26" s="133"/>
      <c r="U26" s="133"/>
    </row>
    <row r="27" spans="1:21" s="6" customFormat="1" ht="18">
      <c r="A27" s="8"/>
      <c r="B27" s="9">
        <f t="shared" si="0"/>
        <v>42017</v>
      </c>
      <c r="C27" s="10">
        <f t="shared" si="1"/>
        <v>42017</v>
      </c>
      <c r="D27" s="99"/>
      <c r="E27" s="99"/>
      <c r="F27" s="99"/>
      <c r="G27" s="12">
        <f t="shared" si="2"/>
        <v>0</v>
      </c>
      <c r="H27" s="151"/>
      <c r="I27" s="108">
        <f>$E$11/$E$7</f>
        <v>0.32083333333333336</v>
      </c>
      <c r="J27" s="151"/>
      <c r="K27" s="102"/>
      <c r="L27" s="46">
        <f>COUNTIF(Feiertage!$B$2:$B$16,Jänner!C27)</f>
        <v>0</v>
      </c>
      <c r="M27" s="100"/>
      <c r="N27" s="104"/>
      <c r="P27" s="121"/>
      <c r="Q27" s="121"/>
      <c r="R27" s="169"/>
      <c r="S27" s="134"/>
      <c r="T27" s="133"/>
      <c r="U27" s="133"/>
    </row>
    <row r="28" spans="1:21" s="6" customFormat="1" ht="18">
      <c r="A28" s="8"/>
      <c r="B28" s="9">
        <f t="shared" si="0"/>
        <v>42018</v>
      </c>
      <c r="C28" s="10">
        <f>C27+1</f>
        <v>42018</v>
      </c>
      <c r="D28" s="99"/>
      <c r="E28" s="99"/>
      <c r="F28" s="99"/>
      <c r="G28" s="12">
        <f t="shared" si="2"/>
        <v>0</v>
      </c>
      <c r="H28" s="12"/>
      <c r="I28" s="108">
        <f>$E$11/$E$7</f>
        <v>0.32083333333333336</v>
      </c>
      <c r="J28" s="13"/>
      <c r="K28" s="111"/>
      <c r="L28" s="46">
        <f>COUNTIF(Feiertage!$B$2:$B$16,Jänner!C28)</f>
        <v>0</v>
      </c>
      <c r="M28" s="100"/>
      <c r="N28" s="104"/>
      <c r="P28" s="121"/>
      <c r="Q28" s="121"/>
      <c r="R28" s="169"/>
      <c r="S28" s="134"/>
      <c r="T28" s="133"/>
      <c r="U28" s="133"/>
    </row>
    <row r="29" spans="1:21" s="6" customFormat="1" ht="18">
      <c r="A29" s="8"/>
      <c r="B29" s="9">
        <f t="shared" si="0"/>
        <v>42019</v>
      </c>
      <c r="C29" s="10">
        <f t="shared" si="1"/>
        <v>42019</v>
      </c>
      <c r="D29" s="99"/>
      <c r="E29" s="99"/>
      <c r="F29" s="99"/>
      <c r="G29" s="12">
        <f t="shared" si="2"/>
        <v>0</v>
      </c>
      <c r="H29" s="12"/>
      <c r="I29" s="108">
        <f>$E$11/$E$7</f>
        <v>0.32083333333333336</v>
      </c>
      <c r="J29" s="13"/>
      <c r="K29" s="101"/>
      <c r="L29" s="46">
        <f>COUNTIF(Feiertage!$B$2:$B$16,Jänner!C29)</f>
        <v>0</v>
      </c>
      <c r="M29" s="100"/>
      <c r="N29" s="104"/>
      <c r="P29" s="121"/>
      <c r="Q29" s="121"/>
      <c r="R29" s="169"/>
      <c r="S29" s="134"/>
      <c r="T29" s="133"/>
      <c r="U29" s="133"/>
    </row>
    <row r="30" spans="1:21" s="6" customFormat="1" ht="18">
      <c r="A30" s="8"/>
      <c r="B30" s="9">
        <f t="shared" si="0"/>
        <v>42020</v>
      </c>
      <c r="C30" s="10">
        <f t="shared" si="1"/>
        <v>42020</v>
      </c>
      <c r="D30" s="99"/>
      <c r="E30" s="99"/>
      <c r="F30" s="99"/>
      <c r="G30" s="12">
        <f t="shared" si="2"/>
        <v>0</v>
      </c>
      <c r="H30" s="12"/>
      <c r="I30" s="108">
        <f>$E$11/$E$7</f>
        <v>0.32083333333333336</v>
      </c>
      <c r="J30" s="13"/>
      <c r="K30" s="101"/>
      <c r="L30" s="46">
        <f>COUNTIF(Feiertage!$B$2:$B$16,Jänner!C30)</f>
        <v>0</v>
      </c>
      <c r="M30" s="100"/>
      <c r="N30" s="104"/>
      <c r="O30" s="5"/>
      <c r="P30" s="121"/>
      <c r="Q30" s="121"/>
      <c r="R30" s="169"/>
      <c r="S30" s="134"/>
      <c r="T30" s="133"/>
      <c r="U30" s="133"/>
    </row>
    <row r="31" spans="1:21" s="6" customFormat="1" ht="18">
      <c r="A31" s="8"/>
      <c r="B31" s="9">
        <f t="shared" si="0"/>
        <v>42021</v>
      </c>
      <c r="C31" s="10">
        <f t="shared" si="1"/>
        <v>42021</v>
      </c>
      <c r="D31" s="99"/>
      <c r="E31" s="99"/>
      <c r="F31" s="99"/>
      <c r="G31" s="12">
        <f t="shared" si="2"/>
        <v>0</v>
      </c>
      <c r="H31" s="12"/>
      <c r="I31" s="108">
        <f>$E$11/$E$7</f>
        <v>0.32083333333333336</v>
      </c>
      <c r="J31" s="13"/>
      <c r="K31" s="101"/>
      <c r="L31" s="46">
        <f>COUNTIF(Feiertage!$B$2:$B$16,Jänner!C31)</f>
        <v>0</v>
      </c>
      <c r="M31" s="100"/>
      <c r="N31" s="104"/>
      <c r="P31" s="121"/>
      <c r="Q31" s="121"/>
      <c r="R31" s="169"/>
      <c r="S31" s="134"/>
      <c r="T31" s="133"/>
      <c r="U31" s="133"/>
    </row>
    <row r="32" spans="1:21" s="6" customFormat="1" ht="18.75" thickBot="1">
      <c r="A32" s="8"/>
      <c r="B32" s="9">
        <f t="shared" si="0"/>
        <v>42022</v>
      </c>
      <c r="C32" s="10">
        <f t="shared" si="1"/>
        <v>42022</v>
      </c>
      <c r="D32" s="99">
        <v>0</v>
      </c>
      <c r="E32" s="99">
        <v>0</v>
      </c>
      <c r="F32" s="99">
        <v>0</v>
      </c>
      <c r="G32" s="12">
        <f t="shared" si="2"/>
        <v>0</v>
      </c>
      <c r="H32" s="12"/>
      <c r="I32" s="108"/>
      <c r="J32" s="13"/>
      <c r="K32" s="101"/>
      <c r="L32" s="46">
        <f>COUNTIF(Feiertage!$B$2:$B$16,Jänner!C32)</f>
        <v>0</v>
      </c>
      <c r="M32" s="100"/>
      <c r="N32" s="104"/>
      <c r="O32" s="5"/>
      <c r="P32" s="121"/>
      <c r="Q32" s="121"/>
      <c r="R32" s="169"/>
      <c r="S32" s="134"/>
      <c r="T32" s="133"/>
      <c r="U32" s="133"/>
    </row>
    <row r="33" spans="1:21" s="6" customFormat="1" ht="18.75" thickBot="1">
      <c r="A33" s="8"/>
      <c r="B33" s="9">
        <f t="shared" si="0"/>
        <v>42023</v>
      </c>
      <c r="C33" s="10">
        <f t="shared" si="1"/>
        <v>42023</v>
      </c>
      <c r="D33" s="99">
        <v>0</v>
      </c>
      <c r="E33" s="99">
        <v>0</v>
      </c>
      <c r="F33" s="99">
        <v>0</v>
      </c>
      <c r="G33" s="12">
        <f t="shared" si="2"/>
        <v>0</v>
      </c>
      <c r="H33" s="84">
        <f>SUM(G27:G32)</f>
        <v>0</v>
      </c>
      <c r="I33" s="84">
        <f>SUM(I27:I32)</f>
        <v>1.6041666666666667</v>
      </c>
      <c r="J33" s="85">
        <f>H33-I33</f>
        <v>-1.6041666666666667</v>
      </c>
      <c r="K33" s="100"/>
      <c r="L33" s="46">
        <f>COUNTIF(Feiertage!$B$2:$B$16,Jänner!C33)</f>
        <v>0</v>
      </c>
      <c r="M33" s="108"/>
      <c r="N33" s="104"/>
      <c r="P33" s="121"/>
      <c r="Q33" s="121"/>
      <c r="R33" s="169"/>
      <c r="S33" s="134"/>
      <c r="T33" s="133"/>
      <c r="U33" s="133"/>
    </row>
    <row r="34" spans="1:21" s="6" customFormat="1" ht="18">
      <c r="A34" s="8"/>
      <c r="B34" s="9">
        <f t="shared" si="0"/>
        <v>42024</v>
      </c>
      <c r="C34" s="10">
        <f t="shared" si="1"/>
        <v>42024</v>
      </c>
      <c r="D34" s="99"/>
      <c r="E34" s="99"/>
      <c r="F34" s="99"/>
      <c r="G34" s="12">
        <f t="shared" si="2"/>
        <v>0</v>
      </c>
      <c r="H34" s="151"/>
      <c r="I34" s="108">
        <f>$E$11/$E$7</f>
        <v>0.32083333333333336</v>
      </c>
      <c r="J34" s="151"/>
      <c r="K34" s="102"/>
      <c r="L34" s="46">
        <f>COUNTIF(Feiertage!$B$2:$B$16,Jänner!C34)</f>
        <v>0</v>
      </c>
      <c r="M34" s="100"/>
      <c r="N34" s="104"/>
      <c r="P34" s="121"/>
      <c r="Q34" s="121"/>
      <c r="R34" s="169"/>
      <c r="S34" s="134"/>
      <c r="T34" s="133"/>
      <c r="U34" s="133"/>
    </row>
    <row r="35" spans="1:21" s="6" customFormat="1" ht="18">
      <c r="A35" s="8"/>
      <c r="B35" s="9">
        <f t="shared" si="0"/>
        <v>42025</v>
      </c>
      <c r="C35" s="10">
        <f>C34+1</f>
        <v>42025</v>
      </c>
      <c r="D35" s="99"/>
      <c r="E35" s="99"/>
      <c r="F35" s="99"/>
      <c r="G35" s="12">
        <f t="shared" si="2"/>
        <v>0</v>
      </c>
      <c r="H35" s="12"/>
      <c r="I35" s="108">
        <f>$E$11/$E$7</f>
        <v>0.32083333333333336</v>
      </c>
      <c r="J35" s="13"/>
      <c r="K35" s="101"/>
      <c r="L35" s="46">
        <f>COUNTIF(Feiertage!$B$2:$B$16,Jänner!C35)</f>
        <v>0</v>
      </c>
      <c r="M35" s="100"/>
      <c r="N35" s="104"/>
      <c r="P35" s="121"/>
      <c r="Q35" s="121"/>
      <c r="R35" s="169"/>
      <c r="S35" s="134"/>
      <c r="T35" s="133"/>
      <c r="U35" s="133"/>
    </row>
    <row r="36" spans="1:21" s="6" customFormat="1" ht="18">
      <c r="A36" s="8"/>
      <c r="B36" s="9">
        <f t="shared" si="0"/>
        <v>42026</v>
      </c>
      <c r="C36" s="10">
        <f t="shared" si="1"/>
        <v>42026</v>
      </c>
      <c r="D36" s="99"/>
      <c r="E36" s="99"/>
      <c r="F36" s="99"/>
      <c r="G36" s="12">
        <f t="shared" si="2"/>
        <v>0</v>
      </c>
      <c r="H36" s="12"/>
      <c r="I36" s="108">
        <f>$E$11/$E$7</f>
        <v>0.32083333333333336</v>
      </c>
      <c r="J36" s="13"/>
      <c r="K36" s="101"/>
      <c r="L36" s="46">
        <f>COUNTIF(Feiertage!$B$2:$B$16,Jänner!C36)</f>
        <v>0</v>
      </c>
      <c r="M36" s="100"/>
      <c r="N36" s="104"/>
      <c r="P36" s="121"/>
      <c r="Q36" s="121"/>
      <c r="R36" s="169"/>
      <c r="S36" s="134"/>
      <c r="T36" s="133"/>
      <c r="U36" s="133"/>
    </row>
    <row r="37" spans="1:21" s="6" customFormat="1" ht="18">
      <c r="A37" s="8"/>
      <c r="B37" s="9">
        <f t="shared" si="0"/>
        <v>42027</v>
      </c>
      <c r="C37" s="10">
        <f t="shared" si="1"/>
        <v>42027</v>
      </c>
      <c r="D37" s="99"/>
      <c r="E37" s="99"/>
      <c r="F37" s="99"/>
      <c r="G37" s="12">
        <f t="shared" si="2"/>
        <v>0</v>
      </c>
      <c r="H37" s="12"/>
      <c r="I37" s="108">
        <f>$E$11/$E$7</f>
        <v>0.32083333333333336</v>
      </c>
      <c r="J37" s="13"/>
      <c r="K37" s="101"/>
      <c r="L37" s="46">
        <f>COUNTIF(Feiertage!$B$2:$B$16,Jänner!C37)</f>
        <v>0</v>
      </c>
      <c r="M37" s="100"/>
      <c r="N37" s="104"/>
      <c r="P37" s="121"/>
      <c r="Q37" s="121"/>
      <c r="R37" s="169"/>
      <c r="S37" s="134"/>
      <c r="T37" s="133"/>
      <c r="U37" s="133"/>
    </row>
    <row r="38" spans="1:21" s="6" customFormat="1" ht="18">
      <c r="A38" s="8"/>
      <c r="B38" s="9">
        <f t="shared" si="0"/>
        <v>42028</v>
      </c>
      <c r="C38" s="10">
        <f t="shared" si="1"/>
        <v>42028</v>
      </c>
      <c r="D38" s="99"/>
      <c r="E38" s="99"/>
      <c r="F38" s="99"/>
      <c r="G38" s="12">
        <f t="shared" si="2"/>
        <v>0</v>
      </c>
      <c r="H38" s="12"/>
      <c r="I38" s="108">
        <f>$E$11/$E$7</f>
        <v>0.32083333333333336</v>
      </c>
      <c r="J38" s="13"/>
      <c r="K38" s="101"/>
      <c r="L38" s="46">
        <f>COUNTIF(Feiertage!$B$2:$B$16,Jänner!C38)</f>
        <v>0</v>
      </c>
      <c r="M38" s="100"/>
      <c r="N38" s="104"/>
      <c r="O38" s="5"/>
      <c r="P38" s="121"/>
      <c r="Q38" s="121"/>
      <c r="R38" s="169"/>
      <c r="S38" s="134"/>
      <c r="T38" s="133"/>
      <c r="U38" s="133"/>
    </row>
    <row r="39" spans="1:21" s="6" customFormat="1" ht="18.75" thickBot="1">
      <c r="A39" s="8"/>
      <c r="B39" s="9">
        <f t="shared" si="0"/>
        <v>42029</v>
      </c>
      <c r="C39" s="10">
        <f t="shared" si="1"/>
        <v>42029</v>
      </c>
      <c r="D39" s="99">
        <v>0</v>
      </c>
      <c r="E39" s="99">
        <v>0</v>
      </c>
      <c r="F39" s="99">
        <v>0</v>
      </c>
      <c r="G39" s="12">
        <f t="shared" si="2"/>
        <v>0</v>
      </c>
      <c r="H39" s="12"/>
      <c r="I39" s="108"/>
      <c r="J39" s="13"/>
      <c r="K39" s="101"/>
      <c r="L39" s="46">
        <f>COUNTIF(Feiertage!$B$2:$B$16,Jänner!C39)</f>
        <v>0</v>
      </c>
      <c r="M39" s="100"/>
      <c r="N39" s="104"/>
      <c r="P39" s="121"/>
      <c r="Q39" s="121"/>
      <c r="R39" s="133"/>
      <c r="S39" s="134"/>
      <c r="T39" s="133"/>
      <c r="U39" s="133"/>
    </row>
    <row r="40" spans="1:21" s="6" customFormat="1" ht="18.75" thickBot="1">
      <c r="A40" s="8"/>
      <c r="B40" s="9">
        <f t="shared" si="0"/>
        <v>42030</v>
      </c>
      <c r="C40" s="10">
        <f t="shared" si="1"/>
        <v>42030</v>
      </c>
      <c r="D40" s="99">
        <v>0</v>
      </c>
      <c r="E40" s="99">
        <v>0</v>
      </c>
      <c r="F40" s="99">
        <v>0</v>
      </c>
      <c r="G40" s="12">
        <f t="shared" si="2"/>
        <v>0</v>
      </c>
      <c r="H40" s="84">
        <f>SUM(G34:G39)</f>
        <v>0</v>
      </c>
      <c r="I40" s="84">
        <f>SUM(I34:I39)</f>
        <v>1.6041666666666667</v>
      </c>
      <c r="J40" s="85">
        <f>H40-I40</f>
        <v>-1.6041666666666667</v>
      </c>
      <c r="K40" s="100"/>
      <c r="L40" s="46">
        <f>COUNTIF(Feiertage!$B$2:$B$16,Jänner!C40)</f>
        <v>0</v>
      </c>
      <c r="M40" s="100"/>
      <c r="N40" s="104"/>
      <c r="O40" s="5"/>
      <c r="P40" s="121"/>
      <c r="Q40" s="121"/>
      <c r="R40" s="133"/>
      <c r="S40" s="134"/>
      <c r="T40" s="133"/>
      <c r="U40" s="133"/>
    </row>
    <row r="41" spans="1:21" s="6" customFormat="1" ht="18">
      <c r="A41" s="29"/>
      <c r="B41" s="9">
        <f t="shared" si="0"/>
        <v>42031</v>
      </c>
      <c r="C41" s="10">
        <f t="shared" si="1"/>
        <v>42031</v>
      </c>
      <c r="D41" s="99"/>
      <c r="E41" s="99"/>
      <c r="F41" s="99"/>
      <c r="G41" s="12">
        <f t="shared" si="2"/>
        <v>0</v>
      </c>
      <c r="H41" s="45"/>
      <c r="I41" s="108">
        <f>$E$11/$E$7</f>
        <v>0.32083333333333336</v>
      </c>
      <c r="J41" s="83"/>
      <c r="K41" s="102"/>
      <c r="L41" s="46">
        <f>COUNTIF(Feiertage!$B$2:$B$16,Jänner!C41)</f>
        <v>0</v>
      </c>
      <c r="M41" s="100"/>
      <c r="N41" s="104"/>
      <c r="O41" s="7"/>
      <c r="P41" s="121"/>
      <c r="Q41" s="121"/>
      <c r="R41" s="133"/>
      <c r="S41" s="134"/>
      <c r="T41" s="133"/>
      <c r="U41" s="133"/>
    </row>
    <row r="42" spans="1:21" s="6" customFormat="1" ht="18">
      <c r="A42" s="8"/>
      <c r="B42" s="9">
        <f t="shared" si="0"/>
        <v>42032</v>
      </c>
      <c r="C42" s="10">
        <f>C41+1</f>
        <v>42032</v>
      </c>
      <c r="D42" s="99"/>
      <c r="E42" s="99"/>
      <c r="F42" s="99"/>
      <c r="G42" s="12">
        <f t="shared" si="2"/>
        <v>0</v>
      </c>
      <c r="H42" s="45"/>
      <c r="I42" s="108">
        <f>$E$11/$E$7</f>
        <v>0.32083333333333336</v>
      </c>
      <c r="J42" s="83"/>
      <c r="K42" s="101"/>
      <c r="L42" s="46">
        <f>COUNTIF(Feiertage!$B$2:$B$16,Jänner!C42)</f>
        <v>0</v>
      </c>
      <c r="M42" s="100"/>
      <c r="N42" s="104"/>
      <c r="P42" s="121"/>
      <c r="Q42" s="121"/>
      <c r="R42" s="133"/>
      <c r="S42" s="134"/>
      <c r="T42" s="133"/>
      <c r="U42" s="133"/>
    </row>
    <row r="43" spans="1:21" s="6" customFormat="1" ht="18">
      <c r="A43" s="8"/>
      <c r="B43" s="9">
        <f t="shared" si="0"/>
        <v>42033</v>
      </c>
      <c r="C43" s="10">
        <f t="shared" si="1"/>
        <v>42033</v>
      </c>
      <c r="D43" s="99"/>
      <c r="E43" s="99"/>
      <c r="F43" s="99"/>
      <c r="G43" s="12">
        <f t="shared" si="2"/>
        <v>0</v>
      </c>
      <c r="H43" s="12"/>
      <c r="I43" s="108">
        <f>$E$11/$E$7</f>
        <v>0.32083333333333336</v>
      </c>
      <c r="J43" s="13"/>
      <c r="K43" s="101"/>
      <c r="L43" s="46">
        <f>COUNTIF(Feiertage!$B$2:$B$16,Jänner!C43)</f>
        <v>0</v>
      </c>
      <c r="M43" s="100"/>
      <c r="N43" s="104"/>
      <c r="P43" s="121"/>
      <c r="Q43" s="121"/>
      <c r="R43" s="133"/>
      <c r="S43" s="134"/>
      <c r="T43" s="133"/>
      <c r="U43" s="133"/>
    </row>
    <row r="44" spans="1:21" s="6" customFormat="1" ht="18.75" thickBot="1">
      <c r="A44" s="29"/>
      <c r="B44" s="9">
        <f t="shared" si="0"/>
        <v>42034</v>
      </c>
      <c r="C44" s="10">
        <f t="shared" si="1"/>
        <v>42034</v>
      </c>
      <c r="D44" s="99"/>
      <c r="E44" s="99"/>
      <c r="F44" s="99"/>
      <c r="G44" s="12">
        <f t="shared" si="2"/>
        <v>0</v>
      </c>
      <c r="H44" s="12"/>
      <c r="I44" s="108">
        <f>$E$11/$E$7</f>
        <v>0.32083333333333336</v>
      </c>
      <c r="J44" s="13"/>
      <c r="K44" s="101"/>
      <c r="L44" s="46">
        <f>COUNTIF(Feiertage!$B$2:$B$16,Jänner!C44)</f>
        <v>0</v>
      </c>
      <c r="M44" s="100"/>
      <c r="N44" s="104"/>
      <c r="P44" s="121"/>
      <c r="Q44" s="121"/>
      <c r="R44" s="133"/>
      <c r="S44" s="134"/>
      <c r="T44" s="133"/>
      <c r="U44" s="133"/>
    </row>
    <row r="45" spans="1:21" s="6" customFormat="1" ht="18.75" thickBot="1">
      <c r="A45" s="29"/>
      <c r="B45" s="9"/>
      <c r="C45" s="10"/>
      <c r="D45" s="11"/>
      <c r="E45" s="11"/>
      <c r="F45" s="11"/>
      <c r="G45" s="12"/>
      <c r="H45" s="84">
        <f>SUM(G41:G44)</f>
        <v>0</v>
      </c>
      <c r="I45" s="84">
        <f>SUM(I41:I44)</f>
        <v>1.2833333333333334</v>
      </c>
      <c r="J45" s="85">
        <f>H45-I45</f>
        <v>-1.2833333333333334</v>
      </c>
      <c r="K45" s="13"/>
      <c r="L45" s="46">
        <f>COUNTIF(Feiertage!$B$2:$B$16,Jänner!C45)</f>
        <v>0</v>
      </c>
      <c r="M45" s="13"/>
      <c r="N45" s="16"/>
      <c r="P45" s="121"/>
      <c r="Q45" s="121"/>
      <c r="R45" s="133"/>
      <c r="S45" s="134"/>
      <c r="T45" s="133"/>
      <c r="U45" s="133"/>
    </row>
    <row r="46" spans="1:21" s="6" customFormat="1" ht="18">
      <c r="A46" s="29"/>
      <c r="B46" s="9"/>
      <c r="C46" s="10"/>
      <c r="D46" s="11"/>
      <c r="E46" s="11"/>
      <c r="F46" s="11"/>
      <c r="G46" s="12"/>
      <c r="H46" s="12"/>
      <c r="I46" s="12"/>
      <c r="J46" s="13"/>
      <c r="K46" s="13"/>
      <c r="L46" s="46">
        <f>COUNTIF(Feiertage!$B$2:$B$16,Jänner!C46)</f>
        <v>0</v>
      </c>
      <c r="M46" s="13"/>
      <c r="N46" s="16"/>
      <c r="P46" s="121"/>
      <c r="Q46" s="121"/>
      <c r="R46" s="133"/>
      <c r="S46" s="134"/>
      <c r="T46" s="133"/>
      <c r="U46" s="133"/>
    </row>
    <row r="47" spans="1:21" s="6" customFormat="1" ht="18">
      <c r="A47" s="29"/>
      <c r="B47" s="9"/>
      <c r="C47" s="10"/>
      <c r="D47" s="11"/>
      <c r="E47" s="11"/>
      <c r="F47" s="11"/>
      <c r="G47" s="12"/>
      <c r="H47" s="12"/>
      <c r="I47" s="12"/>
      <c r="J47" s="13"/>
      <c r="K47" s="80"/>
      <c r="L47" s="46">
        <f>COUNTIF(Feiertage!$B$2:$B$16,Jänner!C47)</f>
        <v>0</v>
      </c>
      <c r="M47" s="13"/>
      <c r="N47" s="16"/>
      <c r="P47" s="121"/>
      <c r="Q47" s="121"/>
      <c r="R47" s="133"/>
      <c r="S47" s="134"/>
      <c r="T47" s="133"/>
      <c r="U47" s="133"/>
    </row>
    <row r="48" spans="1:21" s="6" customFormat="1" ht="18.75" thickBot="1">
      <c r="A48" s="29"/>
      <c r="B48" s="9"/>
      <c r="C48" s="10"/>
      <c r="D48" s="11"/>
      <c r="E48" s="11"/>
      <c r="F48" s="11"/>
      <c r="G48" s="12"/>
      <c r="H48" s="136"/>
      <c r="I48" s="136"/>
      <c r="J48" s="136"/>
      <c r="K48" s="80"/>
      <c r="L48" s="46">
        <f>COUNTIF(Feiertage!$B$2:$B$16,Jänner!C48)</f>
        <v>0</v>
      </c>
      <c r="M48" s="13"/>
      <c r="N48" s="16"/>
      <c r="P48" s="121"/>
      <c r="Q48" s="121"/>
      <c r="R48" s="133"/>
      <c r="S48" s="134"/>
      <c r="T48" s="133"/>
      <c r="U48" s="133"/>
    </row>
    <row r="49" spans="1:21" s="6" customFormat="1" ht="18.75" thickBot="1">
      <c r="A49" s="137" t="s">
        <v>70</v>
      </c>
      <c r="B49" s="9"/>
      <c r="C49" s="10"/>
      <c r="D49" s="11"/>
      <c r="E49" s="11"/>
      <c r="F49" s="11"/>
      <c r="G49" s="12"/>
      <c r="H49"/>
      <c r="I49" s="140"/>
      <c r="J49" s="212">
        <v>0</v>
      </c>
      <c r="K49" s="80"/>
      <c r="L49" s="46">
        <f>COUNTIF(Feiertage!$B$2:$B$16,Jänner!C49)</f>
        <v>0</v>
      </c>
      <c r="M49" s="13"/>
      <c r="N49" s="16"/>
      <c r="O49" s="7"/>
      <c r="P49" s="121"/>
      <c r="Q49" s="121"/>
      <c r="R49" s="133"/>
      <c r="S49" s="134"/>
      <c r="T49" s="133"/>
      <c r="U49" s="133"/>
    </row>
    <row r="50" spans="1:21" s="6" customFormat="1" ht="24" customHeight="1" thickBot="1">
      <c r="A50" s="237" t="s">
        <v>19</v>
      </c>
      <c r="B50" s="238"/>
      <c r="C50" s="238"/>
      <c r="D50" s="238"/>
      <c r="E50" s="238"/>
      <c r="F50" s="238"/>
      <c r="G50" s="239"/>
      <c r="H50" s="86">
        <f>H19+H26+H33+H40+H45</f>
        <v>0</v>
      </c>
      <c r="I50" s="85">
        <f>I19+I26+I33+I40+I45</f>
        <v>7.035416666666666</v>
      </c>
      <c r="J50" s="85">
        <f>J19+J26+J33+J40+J45</f>
        <v>-7.035416666666666</v>
      </c>
      <c r="K50" s="170">
        <f>COUNTIF(Feiertage!$B$2:$B$16,Jänner!B50)</f>
        <v>0</v>
      </c>
      <c r="L50" s="46">
        <f>COUNTIF(Feiertage!$B$2:$B$16,Jänner!C50)</f>
        <v>0</v>
      </c>
      <c r="M50" s="17"/>
      <c r="N50" s="16"/>
      <c r="O50" s="7"/>
      <c r="P50" s="121"/>
      <c r="Q50" s="121"/>
      <c r="R50" s="133"/>
      <c r="S50" s="134"/>
      <c r="T50" s="133"/>
      <c r="U50" s="133"/>
    </row>
    <row r="51" spans="1:21" s="6" customFormat="1" ht="24" customHeight="1" thickBot="1">
      <c r="A51" s="30" t="s">
        <v>71</v>
      </c>
      <c r="B51" s="31"/>
      <c r="C51" s="31"/>
      <c r="D51" s="31"/>
      <c r="E51" s="31"/>
      <c r="F51" s="31"/>
      <c r="G51" s="15"/>
      <c r="H51" s="15"/>
      <c r="I51" s="32"/>
      <c r="J51" s="146">
        <f>J49+J50</f>
        <v>-7.035416666666666</v>
      </c>
      <c r="K51" s="32"/>
      <c r="L51" s="32"/>
      <c r="M51" s="33"/>
      <c r="N51" s="34"/>
      <c r="O51" s="7"/>
      <c r="P51" s="131"/>
      <c r="Q51" s="131"/>
      <c r="R51" s="133"/>
      <c r="S51" s="134"/>
      <c r="T51" s="133"/>
      <c r="U51" s="133"/>
    </row>
    <row r="52" spans="1:21" s="6" customFormat="1" ht="24" customHeight="1">
      <c r="A52" s="30"/>
      <c r="B52" s="31"/>
      <c r="C52" s="31"/>
      <c r="D52" s="31"/>
      <c r="E52" s="31"/>
      <c r="F52" s="31"/>
      <c r="G52" s="15"/>
      <c r="H52" s="15"/>
      <c r="I52" s="32"/>
      <c r="J52" s="32"/>
      <c r="K52" s="32"/>
      <c r="L52" s="32"/>
      <c r="M52" s="33"/>
      <c r="N52" s="34"/>
      <c r="O52" s="7"/>
      <c r="P52" s="131"/>
      <c r="Q52" s="131"/>
      <c r="R52" s="131"/>
      <c r="S52" s="130"/>
      <c r="T52" s="131"/>
      <c r="U52" s="133"/>
    </row>
    <row r="53" spans="1:20" s="186" customFormat="1" ht="18">
      <c r="A53" s="30"/>
      <c r="B53" s="31"/>
      <c r="C53" s="31"/>
      <c r="D53" s="31"/>
      <c r="E53" s="31"/>
      <c r="F53" s="31"/>
      <c r="G53" s="15"/>
      <c r="H53" s="15"/>
      <c r="I53" s="32"/>
      <c r="J53" s="32"/>
      <c r="K53" s="32"/>
      <c r="L53" s="32"/>
      <c r="M53" s="33"/>
      <c r="N53" s="34"/>
      <c r="O53" s="4"/>
      <c r="P53" s="4"/>
      <c r="Q53" s="4"/>
      <c r="R53" s="4"/>
      <c r="S53" s="120"/>
      <c r="T53" s="4"/>
    </row>
    <row r="54" spans="1:20" s="186" customFormat="1" ht="12.75">
      <c r="A54" s="275" t="s">
        <v>18</v>
      </c>
      <c r="B54" s="276"/>
      <c r="C54" s="276"/>
      <c r="D54" s="35"/>
      <c r="E54" s="35"/>
      <c r="F54" s="35"/>
      <c r="G54" s="35"/>
      <c r="H54" s="35"/>
      <c r="I54" s="35"/>
      <c r="J54" s="35"/>
      <c r="K54" s="35"/>
      <c r="L54" s="35"/>
      <c r="M54" s="276" t="s">
        <v>72</v>
      </c>
      <c r="N54" s="277"/>
      <c r="O54" s="4"/>
      <c r="P54" s="4"/>
      <c r="Q54" s="4"/>
      <c r="R54" s="4"/>
      <c r="S54" s="120"/>
      <c r="T54" s="4"/>
    </row>
    <row r="55" spans="1:20" s="187" customFormat="1" ht="12.75">
      <c r="A55" s="267" t="s">
        <v>25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9" t="s">
        <v>27</v>
      </c>
      <c r="N55" s="270"/>
      <c r="O55" s="1"/>
      <c r="P55" s="1"/>
      <c r="Q55" s="1"/>
      <c r="R55" s="1"/>
      <c r="S55" s="3"/>
      <c r="T55" s="1"/>
    </row>
    <row r="56" spans="1:20" s="187" customFormat="1" ht="12.75">
      <c r="A56" s="271" t="s">
        <v>26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3" t="s">
        <v>28</v>
      </c>
      <c r="N56" s="274"/>
      <c r="O56" s="1"/>
      <c r="P56" s="1"/>
      <c r="Q56" s="1"/>
      <c r="R56" s="1"/>
      <c r="S56" s="3"/>
      <c r="T56" s="1"/>
    </row>
    <row r="57" spans="1:20" s="187" customFormat="1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8"/>
      <c r="N57" s="38"/>
      <c r="O57" s="1"/>
      <c r="P57" s="1"/>
      <c r="Q57" s="1"/>
      <c r="R57" s="1"/>
      <c r="S57" s="3"/>
      <c r="T57" s="1"/>
    </row>
    <row r="58" spans="1:20" s="187" customFormat="1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38"/>
      <c r="O58" s="1"/>
      <c r="P58" s="1"/>
      <c r="Q58" s="1"/>
      <c r="R58" s="1"/>
      <c r="S58" s="3"/>
      <c r="T58" s="1"/>
    </row>
    <row r="59" spans="1:20" s="187" customFormat="1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8"/>
      <c r="N59" s="38"/>
      <c r="O59" s="1"/>
      <c r="P59" s="1"/>
      <c r="Q59" s="1"/>
      <c r="R59" s="1"/>
      <c r="S59" s="3"/>
      <c r="T59" s="1"/>
    </row>
  </sheetData>
  <sheetProtection selectLockedCells="1"/>
  <mergeCells count="27">
    <mergeCell ref="A55:L55"/>
    <mergeCell ref="M55:N55"/>
    <mergeCell ref="A56:L56"/>
    <mergeCell ref="M56:N56"/>
    <mergeCell ref="E7:N7"/>
    <mergeCell ref="A54:C54"/>
    <mergeCell ref="M54:N54"/>
    <mergeCell ref="A9:D9"/>
    <mergeCell ref="E9:N9"/>
    <mergeCell ref="E11:N11"/>
    <mergeCell ref="D12:E12"/>
    <mergeCell ref="A4:D4"/>
    <mergeCell ref="E4:N4"/>
    <mergeCell ref="A5:D5"/>
    <mergeCell ref="E5:N5"/>
    <mergeCell ref="A6:D6"/>
    <mergeCell ref="E10:N10"/>
    <mergeCell ref="A50:G50"/>
    <mergeCell ref="A8:D8"/>
    <mergeCell ref="E6:N6"/>
    <mergeCell ref="A1:N1"/>
    <mergeCell ref="A2:D2"/>
    <mergeCell ref="E2:N2"/>
    <mergeCell ref="A3:D3"/>
    <mergeCell ref="E3:N3"/>
    <mergeCell ref="A10:D10"/>
    <mergeCell ref="A11:D11"/>
  </mergeCells>
  <conditionalFormatting sqref="M14:N44 J14:J18 L15:L50 A15:C18 A33:E33 A40:E40 J21:K25 K19:K20 J42:K44 K26:K41 A19:E19 A26:E26 A20:C25 A27:C32 A34:C39 A41:C44 H42:H44 H21:H25 K50 A14:H14 F15:G15 F32:G33 G27:G31 F39:G40 G34:G38 G41:G44 J14:L14 H15:H18 J15:K18 F25:G26 G20:G24 F18:G19 G16:G17">
    <cfRule type="expression" priority="269" dxfId="3" stopIfTrue="1">
      <formula>IF($C14="",0,WEEKDAY($C14,2))&gt;5</formula>
    </cfRule>
  </conditionalFormatting>
  <conditionalFormatting sqref="A48:G48 M14:N49 J14:J18 L15:L50 A46:H47 A15:C18 A33:E33 A40:E40 A45:G45 K45 J46:K47 J21:K25 K19:K20 J42:K44 K26:K41 A19:E19 A26:E26 A20:C25 A27:C32 A34:C39 A41:C44 H42:H44 H21:H25 K48:K50 A14:H14 F15:G15 F32:G33 G27:G31 F39:G40 G34:G38 G41:G44 J14:L14 H15:H18 J15:K18 F25:G26 G20:G24 F18:G19 G16:G17">
    <cfRule type="expression" priority="262" dxfId="3" stopIfTrue="1">
      <formula>COUNTIF(Feiertage,$C14)&gt;0</formula>
    </cfRule>
  </conditionalFormatting>
  <conditionalFormatting sqref="K14:K48">
    <cfRule type="containsText" priority="266" dxfId="67" operator="containsText" stopIfTrue="1" text="K">
      <formula>NOT(ISERROR(SEARCH("K",K14)))</formula>
    </cfRule>
    <cfRule type="containsText" priority="267" dxfId="1556" operator="containsText" stopIfTrue="1" text="U ">
      <formula>NOT(ISERROR(SEARCH("U ",K14)))</formula>
    </cfRule>
  </conditionalFormatting>
  <conditionalFormatting sqref="H19 H26:I26 H45:I45">
    <cfRule type="expression" priority="282" dxfId="3" stopIfTrue="1">
      <formula>COUNTIF(Feiertage,Jänner!#REF!)&gt;0</formula>
    </cfRule>
  </conditionalFormatting>
  <conditionalFormatting sqref="H19 H26:I26">
    <cfRule type="expression" priority="295" dxfId="3" stopIfTrue="1">
      <formula>IF(Jänner!#REF!="",0,WEEKDAY(Jänner!#REF!,2))&gt;5</formula>
    </cfRule>
  </conditionalFormatting>
  <conditionalFormatting sqref="I19">
    <cfRule type="expression" priority="264" dxfId="3" stopIfTrue="1">
      <formula>COUNTIF(Feiertage,Jänner!#REF!)&gt;0</formula>
    </cfRule>
  </conditionalFormatting>
  <conditionalFormatting sqref="I19">
    <cfRule type="expression" priority="265" dxfId="3" stopIfTrue="1">
      <formula>IF(Jänner!#REF!="",0,WEEKDAY(Jänner!#REF!,2))&gt;5</formula>
    </cfRule>
  </conditionalFormatting>
  <conditionalFormatting sqref="J12:J18 J42:J47 J21:J26">
    <cfRule type="cellIs" priority="268" dxfId="67" operator="lessThan" stopIfTrue="1">
      <formula>0</formula>
    </cfRule>
  </conditionalFormatting>
  <conditionalFormatting sqref="J14:J18 J42:J47 J21:J26">
    <cfRule type="cellIs" priority="263" dxfId="66" operator="greaterThan" stopIfTrue="1">
      <formula>0</formula>
    </cfRule>
  </conditionalFormatting>
  <conditionalFormatting sqref="K14:K49 J50">
    <cfRule type="containsText" priority="261" dxfId="65" operator="containsText" stopIfTrue="1" text="U">
      <formula>NOT(ISERROR(SEARCH("U",J14)))</formula>
    </cfRule>
  </conditionalFormatting>
  <conditionalFormatting sqref="I46:I47">
    <cfRule type="expression" priority="254" dxfId="3" stopIfTrue="1">
      <formula>IF($C46="",0,WEEKDAY($C46,2))&gt;5</formula>
    </cfRule>
  </conditionalFormatting>
  <conditionalFormatting sqref="I46:I47">
    <cfRule type="expression" priority="253" dxfId="3" stopIfTrue="1">
      <formula>COUNTIF(Feiertage,$C46)&gt;0</formula>
    </cfRule>
  </conditionalFormatting>
  <conditionalFormatting sqref="D15:E15 D18:E18">
    <cfRule type="expression" priority="252" dxfId="3" stopIfTrue="1">
      <formula>IF($C15="",0,WEEKDAY($C15,2))&gt;5</formula>
    </cfRule>
  </conditionalFormatting>
  <conditionalFormatting sqref="D15:E15 D18:E18">
    <cfRule type="expression" priority="251" dxfId="3" stopIfTrue="1">
      <formula>COUNTIF(Feiertage,$C15)&gt;0</formula>
    </cfRule>
  </conditionalFormatting>
  <conditionalFormatting sqref="J45">
    <cfRule type="expression" priority="214" dxfId="3" stopIfTrue="1">
      <formula>IF($C45="",0,WEEKDAY($C45,2))&gt;5</formula>
    </cfRule>
  </conditionalFormatting>
  <conditionalFormatting sqref="J45">
    <cfRule type="expression" priority="213" dxfId="3" stopIfTrue="1">
      <formula>COUNTIF(Feiertage,$C45)&gt;0</formula>
    </cfRule>
  </conditionalFormatting>
  <conditionalFormatting sqref="D25:E25">
    <cfRule type="expression" priority="240" dxfId="3" stopIfTrue="1">
      <formula>IF($C25="",0,WEEKDAY($C25,2))&gt;5</formula>
    </cfRule>
  </conditionalFormatting>
  <conditionalFormatting sqref="D25:E25">
    <cfRule type="expression" priority="239" dxfId="3" stopIfTrue="1">
      <formula>COUNTIF(Feiertage,$C25)&gt;0</formula>
    </cfRule>
  </conditionalFormatting>
  <conditionalFormatting sqref="D32:E32">
    <cfRule type="expression" priority="236" dxfId="3" stopIfTrue="1">
      <formula>IF($C32="",0,WEEKDAY($C32,2))&gt;5</formula>
    </cfRule>
  </conditionalFormatting>
  <conditionalFormatting sqref="D32:E32">
    <cfRule type="expression" priority="235" dxfId="3" stopIfTrue="1">
      <formula>COUNTIF(Feiertage,$C32)&gt;0</formula>
    </cfRule>
  </conditionalFormatting>
  <conditionalFormatting sqref="D39:E39">
    <cfRule type="expression" priority="224" dxfId="3" stopIfTrue="1">
      <formula>IF($C39="",0,WEEKDAY($C39,2))&gt;5</formula>
    </cfRule>
  </conditionalFormatting>
  <conditionalFormatting sqref="D39:E39">
    <cfRule type="expression" priority="223" dxfId="3" stopIfTrue="1">
      <formula>COUNTIF(Feiertage,$C39)&gt;0</formula>
    </cfRule>
  </conditionalFormatting>
  <conditionalFormatting sqref="J45">
    <cfRule type="expression" priority="218" dxfId="3" stopIfTrue="1">
      <formula>IF($C45="",0,WEEKDAY($C45,2))&gt;5</formula>
    </cfRule>
  </conditionalFormatting>
  <conditionalFormatting sqref="J45">
    <cfRule type="expression" priority="217" dxfId="3" stopIfTrue="1">
      <formula>COUNTIF(Feiertage,$C45)&gt;0</formula>
    </cfRule>
  </conditionalFormatting>
  <conditionalFormatting sqref="J45">
    <cfRule type="expression" priority="346" dxfId="3" stopIfTrue="1">
      <formula>COUNTIF(Feiertage,$C48)&gt;0</formula>
    </cfRule>
  </conditionalFormatting>
  <conditionalFormatting sqref="J19">
    <cfRule type="cellIs" priority="210" dxfId="67" operator="lessThan" stopIfTrue="1">
      <formula>0</formula>
    </cfRule>
  </conditionalFormatting>
  <conditionalFormatting sqref="J19">
    <cfRule type="cellIs" priority="209" dxfId="66" operator="greaterThan" stopIfTrue="1">
      <formula>0</formula>
    </cfRule>
  </conditionalFormatting>
  <conditionalFormatting sqref="J19">
    <cfRule type="expression" priority="211" dxfId="3" stopIfTrue="1">
      <formula>IF($C23="",0,WEEKDAY($C23,2))&gt;5</formula>
    </cfRule>
  </conditionalFormatting>
  <conditionalFormatting sqref="J19">
    <cfRule type="expression" priority="212" dxfId="3" stopIfTrue="1">
      <formula>COUNTIF(Feiertage,$C23)&gt;0</formula>
    </cfRule>
  </conditionalFormatting>
  <conditionalFormatting sqref="A49:G49 I49">
    <cfRule type="expression" priority="208" dxfId="3" stopIfTrue="1">
      <formula>COUNTIF(Feiertage,$C49)&gt;0</formula>
    </cfRule>
  </conditionalFormatting>
  <conditionalFormatting sqref="J49">
    <cfRule type="cellIs" priority="207" dxfId="67" operator="lessThan" stopIfTrue="1">
      <formula>0</formula>
    </cfRule>
  </conditionalFormatting>
  <conditionalFormatting sqref="J49">
    <cfRule type="cellIs" priority="206" dxfId="66" operator="greaterThan" stopIfTrue="1">
      <formula>0</formula>
    </cfRule>
  </conditionalFormatting>
  <conditionalFormatting sqref="J49">
    <cfRule type="expression" priority="205" dxfId="3" stopIfTrue="1">
      <formula>IF($C49="",0,WEEKDAY($C49,2))&gt;5</formula>
    </cfRule>
  </conditionalFormatting>
  <conditionalFormatting sqref="J49">
    <cfRule type="expression" priority="204" dxfId="3" stopIfTrue="1">
      <formula>COUNTIF(Feiertage,$C49)&gt;0</formula>
    </cfRule>
  </conditionalFormatting>
  <conditionalFormatting sqref="J51">
    <cfRule type="cellIs" priority="203" dxfId="67" operator="lessThan" stopIfTrue="1">
      <formula>0</formula>
    </cfRule>
  </conditionalFormatting>
  <conditionalFormatting sqref="J51">
    <cfRule type="cellIs" priority="202" dxfId="66" operator="greaterThan" stopIfTrue="1">
      <formula>0</formula>
    </cfRule>
  </conditionalFormatting>
  <conditionalFormatting sqref="J51">
    <cfRule type="expression" priority="201" dxfId="3" stopIfTrue="1">
      <formula>IF($C51="",0,WEEKDAY($C51,2))&gt;5</formula>
    </cfRule>
  </conditionalFormatting>
  <conditionalFormatting sqref="J51">
    <cfRule type="expression" priority="200" dxfId="3" stopIfTrue="1">
      <formula>COUNTIF(Feiertage,$C51)&gt;0</formula>
    </cfRule>
  </conditionalFormatting>
  <conditionalFormatting sqref="I25">
    <cfRule type="expression" priority="199" dxfId="3" stopIfTrue="1">
      <formula>IF($C25="",0,WEEKDAY($C25,2))&gt;5</formula>
    </cfRule>
  </conditionalFormatting>
  <conditionalFormatting sqref="I25">
    <cfRule type="expression" priority="198" dxfId="3" stopIfTrue="1">
      <formula>COUNTIF(Feiertage,$C25)&gt;0</formula>
    </cfRule>
  </conditionalFormatting>
  <conditionalFormatting sqref="J26">
    <cfRule type="expression" priority="412" dxfId="3" stopIfTrue="1">
      <formula>IF($C27="",0,WEEKDAY($C27,2))&gt;5</formula>
    </cfRule>
  </conditionalFormatting>
  <conditionalFormatting sqref="J26">
    <cfRule type="expression" priority="414" dxfId="3" stopIfTrue="1">
      <formula>COUNTIF(Feiertage,$C27)&gt;0</formula>
    </cfRule>
  </conditionalFormatting>
  <conditionalFormatting sqref="H28:H32 J28:J32">
    <cfRule type="expression" priority="193" dxfId="3" stopIfTrue="1">
      <formula>IF($C28="",0,WEEKDAY($C28,2))&gt;5</formula>
    </cfRule>
  </conditionalFormatting>
  <conditionalFormatting sqref="H28:H32 J28:J32">
    <cfRule type="expression" priority="190" dxfId="3" stopIfTrue="1">
      <formula>COUNTIF(Feiertage,$C28)&gt;0</formula>
    </cfRule>
  </conditionalFormatting>
  <conditionalFormatting sqref="H33:I33">
    <cfRule type="expression" priority="194" dxfId="3" stopIfTrue="1">
      <formula>COUNTIF(Feiertage,Jänner!#REF!)&gt;0</formula>
    </cfRule>
  </conditionalFormatting>
  <conditionalFormatting sqref="H33:I33">
    <cfRule type="expression" priority="195" dxfId="3" stopIfTrue="1">
      <formula>IF(Jänner!#REF!="",0,WEEKDAY(Jänner!#REF!,2))&gt;5</formula>
    </cfRule>
  </conditionalFormatting>
  <conditionalFormatting sqref="J28:J33">
    <cfRule type="cellIs" priority="192" dxfId="67" operator="lessThan" stopIfTrue="1">
      <formula>0</formula>
    </cfRule>
  </conditionalFormatting>
  <conditionalFormatting sqref="J28:J33">
    <cfRule type="cellIs" priority="191" dxfId="66" operator="greaterThan" stopIfTrue="1">
      <formula>0</formula>
    </cfRule>
  </conditionalFormatting>
  <conditionalFormatting sqref="J33">
    <cfRule type="expression" priority="196" dxfId="3" stopIfTrue="1">
      <formula>IF($C34="",0,WEEKDAY($C34,2))&gt;5</formula>
    </cfRule>
  </conditionalFormatting>
  <conditionalFormatting sqref="J33">
    <cfRule type="expression" priority="197" dxfId="3" stopIfTrue="1">
      <formula>COUNTIF(Feiertage,$C34)&gt;0</formula>
    </cfRule>
  </conditionalFormatting>
  <conditionalFormatting sqref="H35:H39 J35:J39">
    <cfRule type="expression" priority="181" dxfId="3" stopIfTrue="1">
      <formula>IF($C35="",0,WEEKDAY($C35,2))&gt;5</formula>
    </cfRule>
  </conditionalFormatting>
  <conditionalFormatting sqref="H35:H39 J35:J39">
    <cfRule type="expression" priority="178" dxfId="3" stopIfTrue="1">
      <formula>COUNTIF(Feiertage,$C35)&gt;0</formula>
    </cfRule>
  </conditionalFormatting>
  <conditionalFormatting sqref="H40:I40">
    <cfRule type="expression" priority="182" dxfId="3" stopIfTrue="1">
      <formula>COUNTIF(Feiertage,Jänner!#REF!)&gt;0</formula>
    </cfRule>
  </conditionalFormatting>
  <conditionalFormatting sqref="H40:I40">
    <cfRule type="expression" priority="183" dxfId="3" stopIfTrue="1">
      <formula>IF(Jänner!#REF!="",0,WEEKDAY(Jänner!#REF!,2))&gt;5</formula>
    </cfRule>
  </conditionalFormatting>
  <conditionalFormatting sqref="J35:J40">
    <cfRule type="cellIs" priority="180" dxfId="67" operator="lessThan" stopIfTrue="1">
      <formula>0</formula>
    </cfRule>
  </conditionalFormatting>
  <conditionalFormatting sqref="J35:J40">
    <cfRule type="cellIs" priority="179" dxfId="66" operator="greaterThan" stopIfTrue="1">
      <formula>0</formula>
    </cfRule>
  </conditionalFormatting>
  <conditionalFormatting sqref="I39">
    <cfRule type="expression" priority="175" dxfId="3" stopIfTrue="1">
      <formula>IF($C39="",0,WEEKDAY($C39,2))&gt;5</formula>
    </cfRule>
  </conditionalFormatting>
  <conditionalFormatting sqref="I39">
    <cfRule type="expression" priority="174" dxfId="3" stopIfTrue="1">
      <formula>COUNTIF(Feiertage,$C39)&gt;0</formula>
    </cfRule>
  </conditionalFormatting>
  <conditionalFormatting sqref="J40">
    <cfRule type="expression" priority="184" dxfId="3" stopIfTrue="1">
      <formula>IF($C41="",0,WEEKDAY($C41,2))&gt;5</formula>
    </cfRule>
  </conditionalFormatting>
  <conditionalFormatting sqref="J40">
    <cfRule type="expression" priority="185" dxfId="3" stopIfTrue="1">
      <formula>COUNTIF(Feiertage,$C41)&gt;0</formula>
    </cfRule>
  </conditionalFormatting>
  <conditionalFormatting sqref="H41 J41">
    <cfRule type="expression" priority="173" dxfId="3" stopIfTrue="1">
      <formula>IF($C41="",0,WEEKDAY($C41,2))&gt;5</formula>
    </cfRule>
  </conditionalFormatting>
  <conditionalFormatting sqref="H41 J41">
    <cfRule type="expression" priority="170" dxfId="3" stopIfTrue="1">
      <formula>COUNTIF(Feiertage,$C41)&gt;0</formula>
    </cfRule>
  </conditionalFormatting>
  <conditionalFormatting sqref="J41">
    <cfRule type="cellIs" priority="172" dxfId="67" operator="lessThan" stopIfTrue="1">
      <formula>0</formula>
    </cfRule>
  </conditionalFormatting>
  <conditionalFormatting sqref="J41">
    <cfRule type="cellIs" priority="171" dxfId="66" operator="greaterThan" stopIfTrue="1">
      <formula>0</formula>
    </cfRule>
  </conditionalFormatting>
  <conditionalFormatting sqref="I32">
    <cfRule type="expression" priority="149" dxfId="3" stopIfTrue="1">
      <formula>IF($C32="",0,WEEKDAY($C32,2))&gt;5</formula>
    </cfRule>
  </conditionalFormatting>
  <conditionalFormatting sqref="I32">
    <cfRule type="expression" priority="148" dxfId="3" stopIfTrue="1">
      <formula>COUNTIF(Feiertage,$C32)&gt;0</formula>
    </cfRule>
  </conditionalFormatting>
  <conditionalFormatting sqref="K14:K45">
    <cfRule type="containsText" priority="119" dxfId="64" operator="containsText" stopIfTrue="1" text="S">
      <formula>NOT(ISERROR(SEARCH("S",K14)))</formula>
    </cfRule>
  </conditionalFormatting>
  <conditionalFormatting sqref="I18">
    <cfRule type="expression" priority="80" dxfId="3" stopIfTrue="1">
      <formula>IF($C18="",0,WEEKDAY($C18,2))&gt;5</formula>
    </cfRule>
  </conditionalFormatting>
  <conditionalFormatting sqref="I18">
    <cfRule type="expression" priority="79" dxfId="3" stopIfTrue="1">
      <formula>COUNTIF(Feiertage,$C18)&gt;0</formula>
    </cfRule>
  </conditionalFormatting>
  <conditionalFormatting sqref="I14:I17">
    <cfRule type="expression" priority="76" dxfId="3" stopIfTrue="1">
      <formula>IF($C14="",0,WEEKDAY($C14,2))&gt;5</formula>
    </cfRule>
  </conditionalFormatting>
  <conditionalFormatting sqref="I14:I17">
    <cfRule type="expression" priority="75" dxfId="3" stopIfTrue="1">
      <formula>COUNTIF(Feiertage,$C14)&gt;0</formula>
    </cfRule>
  </conditionalFormatting>
  <conditionalFormatting sqref="F29:F31">
    <cfRule type="expression" priority="58" dxfId="3" stopIfTrue="1">
      <formula>IF($C29="",0,WEEKDAY($C29,2))&gt;5</formula>
    </cfRule>
  </conditionalFormatting>
  <conditionalFormatting sqref="F29:F31">
    <cfRule type="expression" priority="57" dxfId="3" stopIfTrue="1">
      <formula>COUNTIF(Feiertage,$C29)&gt;0</formula>
    </cfRule>
  </conditionalFormatting>
  <conditionalFormatting sqref="D29:E31">
    <cfRule type="expression" priority="56" dxfId="3" stopIfTrue="1">
      <formula>IF($C29="",0,WEEKDAY($C29,2))&gt;5</formula>
    </cfRule>
  </conditionalFormatting>
  <conditionalFormatting sqref="D29:E31">
    <cfRule type="expression" priority="55" dxfId="3" stopIfTrue="1">
      <formula>COUNTIF(Feiertage,$C29)&gt;0</formula>
    </cfRule>
  </conditionalFormatting>
  <conditionalFormatting sqref="F27:F28">
    <cfRule type="expression" priority="54" dxfId="3" stopIfTrue="1">
      <formula>IF($C27="",0,WEEKDAY($C27,2))&gt;5</formula>
    </cfRule>
  </conditionalFormatting>
  <conditionalFormatting sqref="F27:F28">
    <cfRule type="expression" priority="53" dxfId="3" stopIfTrue="1">
      <formula>COUNTIF(Feiertage,$C27)&gt;0</formula>
    </cfRule>
  </conditionalFormatting>
  <conditionalFormatting sqref="D27:E28">
    <cfRule type="expression" priority="52" dxfId="3" stopIfTrue="1">
      <formula>IF($C27="",0,WEEKDAY($C27,2))&gt;5</formula>
    </cfRule>
  </conditionalFormatting>
  <conditionalFormatting sqref="D27:E28">
    <cfRule type="expression" priority="51" dxfId="3" stopIfTrue="1">
      <formula>COUNTIF(Feiertage,$C27)&gt;0</formula>
    </cfRule>
  </conditionalFormatting>
  <conditionalFormatting sqref="F36:F38">
    <cfRule type="expression" priority="50" dxfId="3" stopIfTrue="1">
      <formula>IF($C36="",0,WEEKDAY($C36,2))&gt;5</formula>
    </cfRule>
  </conditionalFormatting>
  <conditionalFormatting sqref="F36:F38">
    <cfRule type="expression" priority="49" dxfId="3" stopIfTrue="1">
      <formula>COUNTIF(Feiertage,$C36)&gt;0</formula>
    </cfRule>
  </conditionalFormatting>
  <conditionalFormatting sqref="D36:E38">
    <cfRule type="expression" priority="48" dxfId="3" stopIfTrue="1">
      <formula>IF($C36="",0,WEEKDAY($C36,2))&gt;5</formula>
    </cfRule>
  </conditionalFormatting>
  <conditionalFormatting sqref="D36:E38">
    <cfRule type="expression" priority="47" dxfId="3" stopIfTrue="1">
      <formula>COUNTIF(Feiertage,$C36)&gt;0</formula>
    </cfRule>
  </conditionalFormatting>
  <conditionalFormatting sqref="F34:F35">
    <cfRule type="expression" priority="46" dxfId="3" stopIfTrue="1">
      <formula>IF($C34="",0,WEEKDAY($C34,2))&gt;5</formula>
    </cfRule>
  </conditionalFormatting>
  <conditionalFormatting sqref="F34:F35">
    <cfRule type="expression" priority="45" dxfId="3" stopIfTrue="1">
      <formula>COUNTIF(Feiertage,$C34)&gt;0</formula>
    </cfRule>
  </conditionalFormatting>
  <conditionalFormatting sqref="D34:E35">
    <cfRule type="expression" priority="44" dxfId="3" stopIfTrue="1">
      <formula>IF($C34="",0,WEEKDAY($C34,2))&gt;5</formula>
    </cfRule>
  </conditionalFormatting>
  <conditionalFormatting sqref="D34:E35">
    <cfRule type="expression" priority="43" dxfId="3" stopIfTrue="1">
      <formula>COUNTIF(Feiertage,$C34)&gt;0</formula>
    </cfRule>
  </conditionalFormatting>
  <conditionalFormatting sqref="F43:F44">
    <cfRule type="expression" priority="42" dxfId="3" stopIfTrue="1">
      <formula>IF($C43="",0,WEEKDAY($C43,2))&gt;5</formula>
    </cfRule>
  </conditionalFormatting>
  <conditionalFormatting sqref="F43:F44">
    <cfRule type="expression" priority="41" dxfId="3" stopIfTrue="1">
      <formula>COUNTIF(Feiertage,$C43)&gt;0</formula>
    </cfRule>
  </conditionalFormatting>
  <conditionalFormatting sqref="D43:E44">
    <cfRule type="expression" priority="40" dxfId="3" stopIfTrue="1">
      <formula>IF($C43="",0,WEEKDAY($C43,2))&gt;5</formula>
    </cfRule>
  </conditionalFormatting>
  <conditionalFormatting sqref="D43:E44">
    <cfRule type="expression" priority="39" dxfId="3" stopIfTrue="1">
      <formula>COUNTIF(Feiertage,$C43)&gt;0</formula>
    </cfRule>
  </conditionalFormatting>
  <conditionalFormatting sqref="F41:F42">
    <cfRule type="expression" priority="38" dxfId="3" stopIfTrue="1">
      <formula>IF($C41="",0,WEEKDAY($C41,2))&gt;5</formula>
    </cfRule>
  </conditionalFormatting>
  <conditionalFormatting sqref="F41:F42">
    <cfRule type="expression" priority="37" dxfId="3" stopIfTrue="1">
      <formula>COUNTIF(Feiertage,$C41)&gt;0</formula>
    </cfRule>
  </conditionalFormatting>
  <conditionalFormatting sqref="D41:E42">
    <cfRule type="expression" priority="36" dxfId="3" stopIfTrue="1">
      <formula>IF($C41="",0,WEEKDAY($C41,2))&gt;5</formula>
    </cfRule>
  </conditionalFormatting>
  <conditionalFormatting sqref="D41:E42">
    <cfRule type="expression" priority="35" dxfId="3" stopIfTrue="1">
      <formula>COUNTIF(Feiertage,$C41)&gt;0</formula>
    </cfRule>
  </conditionalFormatting>
  <conditionalFormatting sqref="I20:I24">
    <cfRule type="expression" priority="28" dxfId="3" stopIfTrue="1">
      <formula>IF($C20="",0,WEEKDAY($C20,2))&gt;5</formula>
    </cfRule>
  </conditionalFormatting>
  <conditionalFormatting sqref="I20:I24">
    <cfRule type="expression" priority="27" dxfId="3" stopIfTrue="1">
      <formula>COUNTIF(Feiertage,$C20)&gt;0</formula>
    </cfRule>
  </conditionalFormatting>
  <conditionalFormatting sqref="I27:I31">
    <cfRule type="expression" priority="26" dxfId="3" stopIfTrue="1">
      <formula>IF($C27="",0,WEEKDAY($C27,2))&gt;5</formula>
    </cfRule>
  </conditionalFormatting>
  <conditionalFormatting sqref="I27:I31">
    <cfRule type="expression" priority="25" dxfId="3" stopIfTrue="1">
      <formula>COUNTIF(Feiertage,$C27)&gt;0</formula>
    </cfRule>
  </conditionalFormatting>
  <conditionalFormatting sqref="I34:I38">
    <cfRule type="expression" priority="24" dxfId="3" stopIfTrue="1">
      <formula>IF($C34="",0,WEEKDAY($C34,2))&gt;5</formula>
    </cfRule>
  </conditionalFormatting>
  <conditionalFormatting sqref="I34:I38">
    <cfRule type="expression" priority="23" dxfId="3" stopIfTrue="1">
      <formula>COUNTIF(Feiertage,$C34)&gt;0</formula>
    </cfRule>
  </conditionalFormatting>
  <conditionalFormatting sqref="I41:I44">
    <cfRule type="expression" priority="22" dxfId="3" stopIfTrue="1">
      <formula>IF($C41="",0,WEEKDAY($C41,2))&gt;5</formula>
    </cfRule>
  </conditionalFormatting>
  <conditionalFormatting sqref="I41:I44">
    <cfRule type="expression" priority="21" dxfId="3" stopIfTrue="1">
      <formula>COUNTIF(Feiertage,$C41)&gt;0</formula>
    </cfRule>
  </conditionalFormatting>
  <conditionalFormatting sqref="F16">
    <cfRule type="expression" priority="20" dxfId="3" stopIfTrue="1">
      <formula>IF($C16="",0,WEEKDAY($C16,2))&gt;5</formula>
    </cfRule>
  </conditionalFormatting>
  <conditionalFormatting sqref="F16">
    <cfRule type="expression" priority="19" dxfId="3" stopIfTrue="1">
      <formula>COUNTIF(Feiertage,$C16)&gt;0</formula>
    </cfRule>
  </conditionalFormatting>
  <conditionalFormatting sqref="D16:E16">
    <cfRule type="expression" priority="18" dxfId="3" stopIfTrue="1">
      <formula>IF($C16="",0,WEEKDAY($C16,2))&gt;5</formula>
    </cfRule>
  </conditionalFormatting>
  <conditionalFormatting sqref="D16:E16">
    <cfRule type="expression" priority="17" dxfId="3" stopIfTrue="1">
      <formula>COUNTIF(Feiertage,$C16)&gt;0</formula>
    </cfRule>
  </conditionalFormatting>
  <conditionalFormatting sqref="F17">
    <cfRule type="expression" priority="16" dxfId="3" stopIfTrue="1">
      <formula>IF($C17="",0,WEEKDAY($C17,2))&gt;5</formula>
    </cfRule>
  </conditionalFormatting>
  <conditionalFormatting sqref="F17">
    <cfRule type="expression" priority="15" dxfId="3" stopIfTrue="1">
      <formula>COUNTIF(Feiertage,$C17)&gt;0</formula>
    </cfRule>
  </conditionalFormatting>
  <conditionalFormatting sqref="D17:E17">
    <cfRule type="expression" priority="14" dxfId="3" stopIfTrue="1">
      <formula>IF($C17="",0,WEEKDAY($C17,2))&gt;5</formula>
    </cfRule>
  </conditionalFormatting>
  <conditionalFormatting sqref="D17:E17">
    <cfRule type="expression" priority="13" dxfId="3" stopIfTrue="1">
      <formula>COUNTIF(Feiertage,$C17)&gt;0</formula>
    </cfRule>
  </conditionalFormatting>
  <conditionalFormatting sqref="F20 F22">
    <cfRule type="expression" priority="12" dxfId="3" stopIfTrue="1">
      <formula>IF($C20="",0,WEEKDAY($C20,2))&gt;5</formula>
    </cfRule>
  </conditionalFormatting>
  <conditionalFormatting sqref="F20 F22">
    <cfRule type="expression" priority="11" dxfId="3" stopIfTrue="1">
      <formula>COUNTIF(Feiertage,$C20)&gt;0</formula>
    </cfRule>
  </conditionalFormatting>
  <conditionalFormatting sqref="D20:E20 D22:E22">
    <cfRule type="expression" priority="10" dxfId="3" stopIfTrue="1">
      <formula>IF($C20="",0,WEEKDAY($C20,2))&gt;5</formula>
    </cfRule>
  </conditionalFormatting>
  <conditionalFormatting sqref="D20:E20 D22:E22">
    <cfRule type="expression" priority="9" dxfId="3" stopIfTrue="1">
      <formula>COUNTIF(Feiertage,$C20)&gt;0</formula>
    </cfRule>
  </conditionalFormatting>
  <conditionalFormatting sqref="F21 F23">
    <cfRule type="expression" priority="8" dxfId="3" stopIfTrue="1">
      <formula>IF($C21="",0,WEEKDAY($C21,2))&gt;5</formula>
    </cfRule>
  </conditionalFormatting>
  <conditionalFormatting sqref="F21 F23">
    <cfRule type="expression" priority="7" dxfId="3" stopIfTrue="1">
      <formula>COUNTIF(Feiertage,$C21)&gt;0</formula>
    </cfRule>
  </conditionalFormatting>
  <conditionalFormatting sqref="D21:E21 D23:E23">
    <cfRule type="expression" priority="6" dxfId="3" stopIfTrue="1">
      <formula>IF($C21="",0,WEEKDAY($C21,2))&gt;5</formula>
    </cfRule>
  </conditionalFormatting>
  <conditionalFormatting sqref="D21:E21 D23:E23">
    <cfRule type="expression" priority="5" dxfId="3" stopIfTrue="1">
      <formula>COUNTIF(Feiertage,$C21)&gt;0</formula>
    </cfRule>
  </conditionalFormatting>
  <conditionalFormatting sqref="F24">
    <cfRule type="expression" priority="4" dxfId="3" stopIfTrue="1">
      <formula>IF($C24="",0,WEEKDAY($C24,2))&gt;5</formula>
    </cfRule>
  </conditionalFormatting>
  <conditionalFormatting sqref="F24">
    <cfRule type="expression" priority="3" dxfId="3" stopIfTrue="1">
      <formula>COUNTIF(Feiertage,$C24)&gt;0</formula>
    </cfRule>
  </conditionalFormatting>
  <conditionalFormatting sqref="D24:E24">
    <cfRule type="expression" priority="2" dxfId="3" stopIfTrue="1">
      <formula>IF($C24="",0,WEEKDAY($C24,2))&gt;5</formula>
    </cfRule>
  </conditionalFormatting>
  <conditionalFormatting sqref="D24:E24">
    <cfRule type="expression" priority="1" dxfId="3" stopIfTrue="1">
      <formula>COUNTIF(Feiertage,$C24)&gt;0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view="pageLayout" zoomScale="90" zoomScalePageLayoutView="90" workbookViewId="0" topLeftCell="A23">
      <selection activeCell="H51" sqref="H51"/>
    </sheetView>
  </sheetViews>
  <sheetFormatPr defaultColWidth="11.421875" defaultRowHeight="12.75"/>
  <cols>
    <col min="1" max="1" width="3.57421875" style="0" customWidth="1"/>
    <col min="2" max="4" width="15.28125" style="0" bestFit="1" customWidth="1"/>
    <col min="7" max="7" width="12.00390625" style="0" bestFit="1" customWidth="1"/>
    <col min="9" max="9" width="13.00390625" style="0" bestFit="1" customWidth="1"/>
    <col min="11" max="11" width="17.7109375" style="0" customWidth="1"/>
  </cols>
  <sheetData>
    <row r="1" spans="1:14" ht="18">
      <c r="A1" s="246" t="s">
        <v>30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</row>
    <row r="2" spans="1:15" ht="12.75">
      <c r="A2" s="249" t="s">
        <v>0</v>
      </c>
      <c r="B2" s="250"/>
      <c r="C2" s="250"/>
      <c r="D2" s="251"/>
      <c r="E2" s="252">
        <f>'Allgemeine Daten'!C3</f>
        <v>0</v>
      </c>
      <c r="F2" s="253"/>
      <c r="G2" s="253"/>
      <c r="H2" s="253"/>
      <c r="I2" s="253"/>
      <c r="J2" s="253"/>
      <c r="K2" s="253"/>
      <c r="L2" s="253"/>
      <c r="M2" s="253"/>
      <c r="N2" s="254"/>
      <c r="O2" s="38"/>
    </row>
    <row r="3" spans="1:14" ht="12.75">
      <c r="A3" s="240" t="s">
        <v>1</v>
      </c>
      <c r="B3" s="255"/>
      <c r="C3" s="255"/>
      <c r="D3" s="256"/>
      <c r="E3" s="252" t="str">
        <f>'Allgemeine Daten'!C4</f>
        <v>Huber Mario</v>
      </c>
      <c r="F3" s="253"/>
      <c r="G3" s="253"/>
      <c r="H3" s="253"/>
      <c r="I3" s="253"/>
      <c r="J3" s="253"/>
      <c r="K3" s="253"/>
      <c r="L3" s="253"/>
      <c r="M3" s="253"/>
      <c r="N3" s="254"/>
    </row>
    <row r="4" spans="1:14" ht="12.75">
      <c r="A4" s="240" t="s">
        <v>2</v>
      </c>
      <c r="B4" s="255"/>
      <c r="C4" s="255"/>
      <c r="D4" s="256"/>
      <c r="E4" s="252" t="str">
        <f>'Allgemeine Daten'!C5</f>
        <v>Assistent der Geschäftsführung</v>
      </c>
      <c r="F4" s="253"/>
      <c r="G4" s="253"/>
      <c r="H4" s="253"/>
      <c r="I4" s="253"/>
      <c r="J4" s="253"/>
      <c r="K4" s="253"/>
      <c r="L4" s="253"/>
      <c r="M4" s="253"/>
      <c r="N4" s="254"/>
    </row>
    <row r="5" spans="1:14" ht="12.75">
      <c r="A5" s="240" t="s">
        <v>3</v>
      </c>
      <c r="B5" s="255"/>
      <c r="C5" s="255"/>
      <c r="D5" s="256"/>
      <c r="E5" s="252">
        <f>'Allgemeine Daten'!C6</f>
        <v>0</v>
      </c>
      <c r="F5" s="253"/>
      <c r="G5" s="253"/>
      <c r="H5" s="253"/>
      <c r="I5" s="253"/>
      <c r="J5" s="253"/>
      <c r="K5" s="253"/>
      <c r="L5" s="253"/>
      <c r="M5" s="253"/>
      <c r="N5" s="254"/>
    </row>
    <row r="6" spans="1:14" ht="12.75">
      <c r="A6" s="240" t="s">
        <v>4</v>
      </c>
      <c r="B6" s="255"/>
      <c r="C6" s="255"/>
      <c r="D6" s="256"/>
      <c r="E6" s="252" t="str">
        <f>'Allgemeine Daten'!C7</f>
        <v>xxx xxxxx </v>
      </c>
      <c r="F6" s="253"/>
      <c r="G6" s="253"/>
      <c r="H6" s="253"/>
      <c r="I6" s="253"/>
      <c r="J6" s="253"/>
      <c r="K6" s="253"/>
      <c r="L6" s="253"/>
      <c r="M6" s="253"/>
      <c r="N6" s="254"/>
    </row>
    <row r="7" spans="1:14" ht="12.75">
      <c r="A7" s="89" t="s">
        <v>21</v>
      </c>
      <c r="B7" s="90"/>
      <c r="C7" s="90"/>
      <c r="D7" s="91"/>
      <c r="E7" s="252">
        <f>'Allgemeine Daten'!C8</f>
        <v>5</v>
      </c>
      <c r="F7" s="253"/>
      <c r="G7" s="253"/>
      <c r="H7" s="253"/>
      <c r="I7" s="253"/>
      <c r="J7" s="253"/>
      <c r="K7" s="253"/>
      <c r="L7" s="253"/>
      <c r="M7" s="253"/>
      <c r="N7" s="254"/>
    </row>
    <row r="8" spans="1:14" ht="12.75">
      <c r="A8" s="240" t="s">
        <v>43</v>
      </c>
      <c r="B8" s="241"/>
      <c r="C8" s="241"/>
      <c r="D8" s="242"/>
      <c r="E8" s="167">
        <f>'Allgemeine Daten'!C15</f>
        <v>1</v>
      </c>
      <c r="F8" s="166" t="str">
        <f>'Allgemeine Daten'!D15</f>
        <v>Jänner</v>
      </c>
      <c r="G8" s="165">
        <f>'Allgemeine Daten'!E15</f>
        <v>2019</v>
      </c>
      <c r="H8" s="163"/>
      <c r="I8" s="163"/>
      <c r="J8" s="163"/>
      <c r="K8" s="163"/>
      <c r="L8" s="163"/>
      <c r="M8" s="163"/>
      <c r="N8" s="164"/>
    </row>
    <row r="9" spans="1:16" ht="12.75">
      <c r="A9" s="240" t="s">
        <v>5</v>
      </c>
      <c r="B9" s="255"/>
      <c r="C9" s="255"/>
      <c r="D9" s="256"/>
      <c r="E9" s="252">
        <f>'Allgemeine Daten'!C16</f>
        <v>0</v>
      </c>
      <c r="F9" s="253"/>
      <c r="G9" s="253"/>
      <c r="H9" s="253"/>
      <c r="I9" s="253"/>
      <c r="J9" s="253"/>
      <c r="K9" s="253"/>
      <c r="L9" s="253"/>
      <c r="M9" s="253"/>
      <c r="N9" s="254"/>
      <c r="P9" s="39"/>
    </row>
    <row r="10" spans="1:15" ht="15">
      <c r="A10" s="257" t="s">
        <v>6</v>
      </c>
      <c r="B10" s="258"/>
      <c r="C10" s="258"/>
      <c r="D10" s="259"/>
      <c r="E10" s="264">
        <v>42035</v>
      </c>
      <c r="F10" s="265"/>
      <c r="G10" s="265"/>
      <c r="H10" s="265"/>
      <c r="I10" s="265"/>
      <c r="J10" s="265"/>
      <c r="K10" s="265"/>
      <c r="L10" s="265"/>
      <c r="M10" s="265"/>
      <c r="N10" s="266"/>
      <c r="O10" s="40"/>
    </row>
    <row r="11" spans="1:14" ht="12.75">
      <c r="A11" s="260" t="s">
        <v>7</v>
      </c>
      <c r="B11" s="261"/>
      <c r="C11" s="261"/>
      <c r="D11" s="262"/>
      <c r="E11" s="278">
        <f>'Allgemeine Daten'!C17</f>
        <v>1.6041666666666667</v>
      </c>
      <c r="F11" s="253"/>
      <c r="G11" s="253"/>
      <c r="H11" s="253"/>
      <c r="I11" s="253"/>
      <c r="J11" s="253"/>
      <c r="K11" s="253"/>
      <c r="L11" s="253"/>
      <c r="M11" s="253"/>
      <c r="N11" s="254"/>
    </row>
    <row r="12" spans="1:14" ht="38.25">
      <c r="A12" s="18" t="s">
        <v>8</v>
      </c>
      <c r="B12" s="19" t="s">
        <v>9</v>
      </c>
      <c r="C12" s="20" t="s">
        <v>10</v>
      </c>
      <c r="D12" s="263" t="s">
        <v>11</v>
      </c>
      <c r="E12" s="263"/>
      <c r="F12" s="21" t="s">
        <v>12</v>
      </c>
      <c r="G12" s="20" t="s">
        <v>51</v>
      </c>
      <c r="H12" s="78" t="s">
        <v>50</v>
      </c>
      <c r="I12" s="78" t="s">
        <v>52</v>
      </c>
      <c r="J12" s="71" t="s">
        <v>54</v>
      </c>
      <c r="K12" s="71" t="s">
        <v>53</v>
      </c>
      <c r="L12" s="21" t="s">
        <v>13</v>
      </c>
      <c r="M12" s="21" t="s">
        <v>14</v>
      </c>
      <c r="N12" s="22" t="s">
        <v>15</v>
      </c>
    </row>
    <row r="13" spans="1:14" ht="25.5">
      <c r="A13" s="23"/>
      <c r="B13" s="24"/>
      <c r="C13" s="25"/>
      <c r="D13" s="25" t="s">
        <v>16</v>
      </c>
      <c r="E13" s="25" t="s">
        <v>17</v>
      </c>
      <c r="F13" s="25"/>
      <c r="G13" s="25"/>
      <c r="H13" s="26"/>
      <c r="I13" s="26"/>
      <c r="J13" s="25"/>
      <c r="K13" s="185" t="s">
        <v>87</v>
      </c>
      <c r="L13" s="25"/>
      <c r="M13" s="25"/>
      <c r="N13" s="27"/>
    </row>
    <row r="14" spans="1:14" ht="18">
      <c r="A14" s="8"/>
      <c r="B14" s="9">
        <f>C14</f>
        <v>42035</v>
      </c>
      <c r="C14" s="10">
        <v>42035</v>
      </c>
      <c r="D14" s="99"/>
      <c r="E14" s="99"/>
      <c r="F14" s="99"/>
      <c r="G14" s="12">
        <f>IF(OR(K14="U",K14="k",K14="S"),I14,E14-D14-F14)</f>
        <v>0</v>
      </c>
      <c r="H14" s="12"/>
      <c r="I14" s="108">
        <f>$E$11/$E$7</f>
        <v>0.32083333333333336</v>
      </c>
      <c r="J14" s="12"/>
      <c r="K14" s="101"/>
      <c r="L14" s="46">
        <f>COUNTIF(Feiertage!$B$2:$B$16,C14)</f>
        <v>0</v>
      </c>
      <c r="M14" s="100"/>
      <c r="N14" s="138"/>
    </row>
    <row r="15" spans="1:15" ht="18.75" thickBot="1">
      <c r="A15" s="8"/>
      <c r="B15" s="9">
        <f aca="true" t="shared" si="0" ref="B15:B41">C15</f>
        <v>42036</v>
      </c>
      <c r="C15" s="10">
        <f>C14+1</f>
        <v>42036</v>
      </c>
      <c r="D15" s="99">
        <v>0</v>
      </c>
      <c r="E15" s="99">
        <v>0</v>
      </c>
      <c r="F15" s="99">
        <v>0</v>
      </c>
      <c r="G15" s="12">
        <f aca="true" t="shared" si="1" ref="G15:G41">IF(OR(K15="U",K15="k",K15="S"),I15,E15-D15-F15)</f>
        <v>0</v>
      </c>
      <c r="H15" s="12"/>
      <c r="I15" s="96">
        <f>IF(OR(L15=1,'Allgemeine Daten'!C14=""),"",$E$11/$E$7)</f>
      </c>
      <c r="J15" s="12"/>
      <c r="K15" s="100"/>
      <c r="L15" s="46">
        <f>COUNTIF(Feiertage!$B$2:$B$16,C15)</f>
        <v>0</v>
      </c>
      <c r="M15" s="100"/>
      <c r="N15" s="142"/>
      <c r="O15" s="139"/>
    </row>
    <row r="16" spans="1:14" ht="18.75" thickBot="1">
      <c r="A16" s="8"/>
      <c r="B16" s="9">
        <f t="shared" si="0"/>
        <v>42037</v>
      </c>
      <c r="C16" s="10">
        <f aca="true" t="shared" si="2" ref="C16:C41">C15+1</f>
        <v>42037</v>
      </c>
      <c r="D16" s="99">
        <v>0</v>
      </c>
      <c r="E16" s="99">
        <v>0</v>
      </c>
      <c r="F16" s="99">
        <v>0</v>
      </c>
      <c r="G16" s="12">
        <f t="shared" si="1"/>
        <v>0</v>
      </c>
      <c r="H16" s="87">
        <f>SUM(G14:G15)</f>
        <v>0</v>
      </c>
      <c r="I16" s="85">
        <f>SUM(I14:I15)</f>
        <v>0.32083333333333336</v>
      </c>
      <c r="J16" s="87">
        <f>H16-I16</f>
        <v>-0.32083333333333336</v>
      </c>
      <c r="K16" s="100"/>
      <c r="L16" s="46">
        <f>COUNTIF(Feiertage!$B$2:$B$16,C16)</f>
        <v>0</v>
      </c>
      <c r="M16" s="100"/>
      <c r="N16" s="104"/>
    </row>
    <row r="17" spans="1:14" ht="18">
      <c r="A17" s="8"/>
      <c r="B17" s="9">
        <f t="shared" si="0"/>
        <v>42038</v>
      </c>
      <c r="C17" s="10">
        <f t="shared" si="2"/>
        <v>42038</v>
      </c>
      <c r="D17" s="99"/>
      <c r="E17" s="99"/>
      <c r="F17" s="99"/>
      <c r="G17" s="12">
        <f t="shared" si="1"/>
        <v>0</v>
      </c>
      <c r="H17" s="45"/>
      <c r="I17" s="108">
        <f>$E$11/$E$7</f>
        <v>0.32083333333333336</v>
      </c>
      <c r="J17" s="83"/>
      <c r="K17" s="102"/>
      <c r="L17" s="46">
        <f>COUNTIF(Feiertage!$B$2:$B$16,C17)</f>
        <v>0</v>
      </c>
      <c r="M17" s="100"/>
      <c r="N17" s="104"/>
    </row>
    <row r="18" spans="1:14" ht="18">
      <c r="A18" s="8"/>
      <c r="B18" s="9">
        <f t="shared" si="0"/>
        <v>42039</v>
      </c>
      <c r="C18" s="10">
        <f t="shared" si="2"/>
        <v>42039</v>
      </c>
      <c r="D18" s="99"/>
      <c r="E18" s="99"/>
      <c r="F18" s="99"/>
      <c r="G18" s="12">
        <f t="shared" si="1"/>
        <v>0</v>
      </c>
      <c r="H18" s="9"/>
      <c r="I18" s="108">
        <f>$E$11/$E$7</f>
        <v>0.32083333333333336</v>
      </c>
      <c r="J18" s="13"/>
      <c r="K18" s="100"/>
      <c r="L18" s="46">
        <f>COUNTIF(Feiertage!$B$2:$B$16,C18)</f>
        <v>0</v>
      </c>
      <c r="M18" s="100"/>
      <c r="N18" s="105"/>
    </row>
    <row r="19" spans="1:14" ht="18">
      <c r="A19" s="28"/>
      <c r="B19" s="9">
        <f t="shared" si="0"/>
        <v>42040</v>
      </c>
      <c r="C19" s="10">
        <f t="shared" si="2"/>
        <v>42040</v>
      </c>
      <c r="D19" s="99"/>
      <c r="E19" s="99"/>
      <c r="F19" s="99"/>
      <c r="G19" s="12">
        <f t="shared" si="1"/>
        <v>0</v>
      </c>
      <c r="H19" s="56"/>
      <c r="I19" s="108">
        <f>$E$11/$E$7</f>
        <v>0.32083333333333336</v>
      </c>
      <c r="J19" s="56"/>
      <c r="K19" s="100"/>
      <c r="L19" s="46">
        <f>COUNTIF(Feiertage!$B$2:$B$16,C19)</f>
        <v>0</v>
      </c>
      <c r="M19" s="100"/>
      <c r="N19" s="105"/>
    </row>
    <row r="20" spans="1:14" ht="18">
      <c r="A20" s="8"/>
      <c r="B20" s="9">
        <f t="shared" si="0"/>
        <v>42041</v>
      </c>
      <c r="C20" s="10">
        <f t="shared" si="2"/>
        <v>42041</v>
      </c>
      <c r="D20" s="99"/>
      <c r="E20" s="99"/>
      <c r="F20" s="99"/>
      <c r="G20" s="12">
        <f t="shared" si="1"/>
        <v>0</v>
      </c>
      <c r="H20" s="12"/>
      <c r="I20" s="108">
        <f>$E$11/$E$7</f>
        <v>0.32083333333333336</v>
      </c>
      <c r="J20" s="13"/>
      <c r="K20" s="100"/>
      <c r="L20" s="46">
        <f>COUNTIF(Feiertage!$B$2:$B$16,C20)</f>
        <v>0</v>
      </c>
      <c r="M20" s="106"/>
      <c r="N20" s="107"/>
    </row>
    <row r="21" spans="1:14" ht="18">
      <c r="A21" s="8"/>
      <c r="B21" s="9">
        <f t="shared" si="0"/>
        <v>42042</v>
      </c>
      <c r="C21" s="10">
        <f>C20+1</f>
        <v>42042</v>
      </c>
      <c r="D21" s="99"/>
      <c r="E21" s="99"/>
      <c r="F21" s="99"/>
      <c r="G21" s="12">
        <f t="shared" si="1"/>
        <v>0</v>
      </c>
      <c r="H21" s="12"/>
      <c r="I21" s="108">
        <f>$E$11/$E$7</f>
        <v>0.32083333333333336</v>
      </c>
      <c r="J21" s="13"/>
      <c r="K21" s="100"/>
      <c r="L21" s="46">
        <f>COUNTIF(Feiertage!$B$2:$B$16,C21)</f>
        <v>0</v>
      </c>
      <c r="M21" s="100"/>
      <c r="N21" s="104"/>
    </row>
    <row r="22" spans="1:14" ht="18.75" thickBot="1">
      <c r="A22" s="8"/>
      <c r="B22" s="9">
        <f t="shared" si="0"/>
        <v>42043</v>
      </c>
      <c r="C22" s="10">
        <f t="shared" si="2"/>
        <v>42043</v>
      </c>
      <c r="D22" s="99">
        <v>0</v>
      </c>
      <c r="E22" s="99">
        <v>0</v>
      </c>
      <c r="F22" s="99">
        <v>0</v>
      </c>
      <c r="G22" s="12">
        <f t="shared" si="1"/>
        <v>0</v>
      </c>
      <c r="H22" s="44"/>
      <c r="I22" s="96">
        <f>IF(OR(L23=1,'Allgemeine Daten'!C14=""),"",$E$11/$E$7)</f>
      </c>
      <c r="J22" s="82"/>
      <c r="K22" s="100"/>
      <c r="L22" s="46">
        <f>COUNTIF(Feiertage!$B$2:$B$16,C22)</f>
        <v>0</v>
      </c>
      <c r="M22" s="100"/>
      <c r="N22" s="104"/>
    </row>
    <row r="23" spans="1:14" ht="18.75" thickBot="1">
      <c r="A23" s="8"/>
      <c r="B23" s="9">
        <f t="shared" si="0"/>
        <v>42044</v>
      </c>
      <c r="C23" s="10">
        <f t="shared" si="2"/>
        <v>42044</v>
      </c>
      <c r="D23" s="99">
        <v>0</v>
      </c>
      <c r="E23" s="99">
        <v>0</v>
      </c>
      <c r="F23" s="99">
        <v>0</v>
      </c>
      <c r="G23" s="12">
        <f t="shared" si="1"/>
        <v>0</v>
      </c>
      <c r="H23" s="87">
        <f>SUM(G17:G22)</f>
        <v>0</v>
      </c>
      <c r="I23" s="85">
        <f>SUM(I17:I22)</f>
        <v>1.6041666666666667</v>
      </c>
      <c r="J23" s="87">
        <f>H23-I23</f>
        <v>-1.6041666666666667</v>
      </c>
      <c r="K23" s="100"/>
      <c r="L23" s="46">
        <f>COUNTIF(Feiertage!$B$2:$B$16,C23)</f>
        <v>0</v>
      </c>
      <c r="M23" s="100"/>
      <c r="N23" s="104"/>
    </row>
    <row r="24" spans="1:14" ht="18">
      <c r="A24" s="8"/>
      <c r="B24" s="9">
        <f t="shared" si="0"/>
        <v>42045</v>
      </c>
      <c r="C24" s="10">
        <f t="shared" si="2"/>
        <v>42045</v>
      </c>
      <c r="D24" s="99"/>
      <c r="E24" s="99"/>
      <c r="F24" s="99"/>
      <c r="G24" s="12">
        <f t="shared" si="1"/>
        <v>0</v>
      </c>
      <c r="H24" s="45"/>
      <c r="I24" s="108">
        <f>$E$11/$E$7</f>
        <v>0.32083333333333336</v>
      </c>
      <c r="J24" s="83"/>
      <c r="K24" s="102"/>
      <c r="L24" s="46">
        <f>COUNTIF(Feiertage!$B$2:$B$16,C24)</f>
        <v>0</v>
      </c>
      <c r="M24" s="100"/>
      <c r="N24" s="104"/>
    </row>
    <row r="25" spans="1:14" ht="18">
      <c r="A25" s="8"/>
      <c r="B25" s="9">
        <f t="shared" si="0"/>
        <v>42046</v>
      </c>
      <c r="C25" s="10">
        <f t="shared" si="2"/>
        <v>42046</v>
      </c>
      <c r="D25" s="99"/>
      <c r="E25" s="99"/>
      <c r="F25" s="99"/>
      <c r="G25" s="12">
        <f t="shared" si="1"/>
        <v>0</v>
      </c>
      <c r="H25" s="12"/>
      <c r="I25" s="108">
        <f>$E$11/$E$7</f>
        <v>0.32083333333333336</v>
      </c>
      <c r="J25" s="13"/>
      <c r="K25" s="100"/>
      <c r="L25" s="46">
        <f>COUNTIF(Feiertage!$B$2:$B$16,C25)</f>
        <v>0</v>
      </c>
      <c r="M25" s="100"/>
      <c r="N25" s="104"/>
    </row>
    <row r="26" spans="1:14" ht="18">
      <c r="A26" s="8"/>
      <c r="B26" s="9">
        <f t="shared" si="0"/>
        <v>42047</v>
      </c>
      <c r="C26" s="10">
        <f t="shared" si="2"/>
        <v>42047</v>
      </c>
      <c r="D26" s="99"/>
      <c r="E26" s="99"/>
      <c r="F26" s="99"/>
      <c r="G26" s="12">
        <f t="shared" si="1"/>
        <v>0</v>
      </c>
      <c r="H26" s="56"/>
      <c r="I26" s="108">
        <f>$E$11/$E$7</f>
        <v>0.32083333333333336</v>
      </c>
      <c r="J26" s="56"/>
      <c r="K26" s="100"/>
      <c r="L26" s="46">
        <f>COUNTIF(Feiertage!$B$2:$B$16,C26)</f>
        <v>0</v>
      </c>
      <c r="M26" s="100"/>
      <c r="N26" s="104"/>
    </row>
    <row r="27" spans="1:14" ht="18">
      <c r="A27" s="8"/>
      <c r="B27" s="9">
        <f t="shared" si="0"/>
        <v>42048</v>
      </c>
      <c r="C27" s="10">
        <f t="shared" si="2"/>
        <v>42048</v>
      </c>
      <c r="D27" s="99"/>
      <c r="E27" s="99"/>
      <c r="F27" s="99"/>
      <c r="G27" s="12">
        <f t="shared" si="1"/>
        <v>0</v>
      </c>
      <c r="H27" s="13"/>
      <c r="I27" s="108">
        <f>$E$11/$E$7</f>
        <v>0.32083333333333336</v>
      </c>
      <c r="J27" s="13"/>
      <c r="K27" s="100"/>
      <c r="L27" s="46">
        <f>COUNTIF(Feiertage!$B$2:$B$16,C27)</f>
        <v>0</v>
      </c>
      <c r="M27" s="100"/>
      <c r="N27" s="104"/>
    </row>
    <row r="28" spans="1:14" ht="18">
      <c r="A28" s="8"/>
      <c r="B28" s="9">
        <f t="shared" si="0"/>
        <v>42049</v>
      </c>
      <c r="C28" s="10">
        <f>C27+1</f>
        <v>42049</v>
      </c>
      <c r="D28" s="99"/>
      <c r="E28" s="99"/>
      <c r="F28" s="99"/>
      <c r="G28" s="12">
        <f t="shared" si="1"/>
        <v>0</v>
      </c>
      <c r="H28" s="12"/>
      <c r="I28" s="108">
        <f>$E$11/$E$7</f>
        <v>0.32083333333333336</v>
      </c>
      <c r="J28" s="13"/>
      <c r="K28" s="100"/>
      <c r="L28" s="46">
        <f>COUNTIF(Feiertage!$B$2:$B$16,C28)</f>
        <v>0</v>
      </c>
      <c r="M28" s="100"/>
      <c r="N28" s="104"/>
    </row>
    <row r="29" spans="1:14" ht="18.75" thickBot="1">
      <c r="A29" s="8"/>
      <c r="B29" s="9">
        <f t="shared" si="0"/>
        <v>42050</v>
      </c>
      <c r="C29" s="10">
        <f t="shared" si="2"/>
        <v>42050</v>
      </c>
      <c r="D29" s="99">
        <v>0</v>
      </c>
      <c r="E29" s="99">
        <v>0</v>
      </c>
      <c r="F29" s="99">
        <v>0</v>
      </c>
      <c r="G29" s="12">
        <f t="shared" si="1"/>
        <v>0</v>
      </c>
      <c r="H29" s="44"/>
      <c r="I29" s="96">
        <f>IF(OR(L29=1,'Allgemeine Daten'!C14=""),"",$E$11/$E$7)</f>
      </c>
      <c r="J29" s="82"/>
      <c r="K29" s="100"/>
      <c r="L29" s="46">
        <f>COUNTIF(Feiertage!$B$2:$B$16,C29)</f>
        <v>0</v>
      </c>
      <c r="M29" s="100"/>
      <c r="N29" s="104"/>
    </row>
    <row r="30" spans="1:14" ht="18.75" thickBot="1">
      <c r="A30" s="8"/>
      <c r="B30" s="9">
        <f t="shared" si="0"/>
        <v>42051</v>
      </c>
      <c r="C30" s="10">
        <f t="shared" si="2"/>
        <v>42051</v>
      </c>
      <c r="D30" s="99">
        <v>0</v>
      </c>
      <c r="E30" s="99">
        <v>0</v>
      </c>
      <c r="F30" s="99">
        <v>0</v>
      </c>
      <c r="G30" s="12">
        <f t="shared" si="1"/>
        <v>0</v>
      </c>
      <c r="H30" s="87">
        <f>SUM(G24:G29)</f>
        <v>0</v>
      </c>
      <c r="I30" s="85">
        <f>SUM(I24:I29)</f>
        <v>1.6041666666666667</v>
      </c>
      <c r="J30" s="87">
        <f>H30-I30</f>
        <v>-1.6041666666666667</v>
      </c>
      <c r="K30" s="100"/>
      <c r="L30" s="46">
        <f>COUNTIF(Feiertage!$B$2:$B$16,C30)</f>
        <v>0</v>
      </c>
      <c r="M30" s="100"/>
      <c r="N30" s="104"/>
    </row>
    <row r="31" spans="1:14" ht="18">
      <c r="A31" s="8"/>
      <c r="B31" s="9">
        <f t="shared" si="0"/>
        <v>42052</v>
      </c>
      <c r="C31" s="10">
        <f t="shared" si="2"/>
        <v>42052</v>
      </c>
      <c r="D31" s="99"/>
      <c r="E31" s="99"/>
      <c r="F31" s="99"/>
      <c r="G31" s="12">
        <f t="shared" si="1"/>
        <v>0</v>
      </c>
      <c r="H31" s="45"/>
      <c r="I31" s="108">
        <f>$E$11/$E$7</f>
        <v>0.32083333333333336</v>
      </c>
      <c r="J31" s="83"/>
      <c r="K31" s="102"/>
      <c r="L31" s="46">
        <f>COUNTIF(Feiertage!$B$2:$B$16,C31)</f>
        <v>0</v>
      </c>
      <c r="M31" s="100"/>
      <c r="N31" s="104"/>
    </row>
    <row r="32" spans="1:14" ht="18">
      <c r="A32" s="8"/>
      <c r="B32" s="9">
        <f t="shared" si="0"/>
        <v>42053</v>
      </c>
      <c r="C32" s="10">
        <f t="shared" si="2"/>
        <v>42053</v>
      </c>
      <c r="D32" s="99"/>
      <c r="E32" s="99"/>
      <c r="F32" s="99"/>
      <c r="G32" s="12">
        <f t="shared" si="1"/>
        <v>0</v>
      </c>
      <c r="H32" s="12"/>
      <c r="I32" s="108">
        <f>$E$11/$E$7</f>
        <v>0.32083333333333336</v>
      </c>
      <c r="J32" s="13"/>
      <c r="K32" s="100"/>
      <c r="L32" s="46">
        <f>COUNTIF(Feiertage!$B$2:$B$16,C32)</f>
        <v>0</v>
      </c>
      <c r="M32" s="100"/>
      <c r="N32" s="104"/>
    </row>
    <row r="33" spans="1:14" ht="18">
      <c r="A33" s="8"/>
      <c r="B33" s="9">
        <f t="shared" si="0"/>
        <v>42054</v>
      </c>
      <c r="C33" s="10">
        <f t="shared" si="2"/>
        <v>42054</v>
      </c>
      <c r="D33" s="99"/>
      <c r="E33" s="99"/>
      <c r="F33" s="99"/>
      <c r="G33" s="12">
        <f t="shared" si="1"/>
        <v>0</v>
      </c>
      <c r="H33" s="56"/>
      <c r="I33" s="108">
        <f>$E$11/$E$7</f>
        <v>0.32083333333333336</v>
      </c>
      <c r="J33" s="56"/>
      <c r="K33" s="100"/>
      <c r="L33" s="46">
        <f>COUNTIF(Feiertage!$B$2:$B$16,C33)</f>
        <v>0</v>
      </c>
      <c r="M33" s="108"/>
      <c r="N33" s="104"/>
    </row>
    <row r="34" spans="1:14" ht="18">
      <c r="A34" s="8"/>
      <c r="B34" s="9">
        <f t="shared" si="0"/>
        <v>42055</v>
      </c>
      <c r="C34" s="10">
        <f t="shared" si="2"/>
        <v>42055</v>
      </c>
      <c r="D34" s="99"/>
      <c r="E34" s="99"/>
      <c r="F34" s="99"/>
      <c r="G34" s="12">
        <f t="shared" si="1"/>
        <v>0</v>
      </c>
      <c r="H34" s="13"/>
      <c r="I34" s="108">
        <f>$E$11/$E$7</f>
        <v>0.32083333333333336</v>
      </c>
      <c r="J34" s="13"/>
      <c r="K34" s="100"/>
      <c r="L34" s="46">
        <f>COUNTIF(Feiertage!$B$2:$B$16,C34)</f>
        <v>0</v>
      </c>
      <c r="M34" s="100"/>
      <c r="N34" s="104"/>
    </row>
    <row r="35" spans="1:14" ht="18">
      <c r="A35" s="8"/>
      <c r="B35" s="9">
        <f t="shared" si="0"/>
        <v>42056</v>
      </c>
      <c r="C35" s="10">
        <f>C34+1</f>
        <v>42056</v>
      </c>
      <c r="D35" s="99"/>
      <c r="E35" s="99"/>
      <c r="F35" s="99"/>
      <c r="G35" s="12">
        <f t="shared" si="1"/>
        <v>0</v>
      </c>
      <c r="H35" s="13"/>
      <c r="I35" s="108">
        <f>$E$11/$E$7</f>
        <v>0.32083333333333336</v>
      </c>
      <c r="J35" s="13"/>
      <c r="K35" s="100"/>
      <c r="L35" s="46">
        <f>COUNTIF(Feiertage!$B$2:$B$16,C35)</f>
        <v>0</v>
      </c>
      <c r="M35" s="100"/>
      <c r="N35" s="104"/>
    </row>
    <row r="36" spans="1:14" ht="18.75" thickBot="1">
      <c r="A36" s="8"/>
      <c r="B36" s="9">
        <f t="shared" si="0"/>
        <v>42057</v>
      </c>
      <c r="C36" s="10">
        <f t="shared" si="2"/>
        <v>42057</v>
      </c>
      <c r="D36" s="99">
        <v>0</v>
      </c>
      <c r="E36" s="99">
        <v>0</v>
      </c>
      <c r="F36" s="99">
        <v>0</v>
      </c>
      <c r="G36" s="12">
        <f t="shared" si="1"/>
        <v>0</v>
      </c>
      <c r="H36" s="44"/>
      <c r="I36" s="96">
        <f>IF(OR(L36=1,'Allgemeine Daten'!C14=""),"",$E$11/$E$7)</f>
      </c>
      <c r="J36" s="82"/>
      <c r="K36" s="100"/>
      <c r="L36" s="46">
        <f>COUNTIF(Feiertage!$B$2:$B$16,C36)</f>
        <v>0</v>
      </c>
      <c r="M36" s="100"/>
      <c r="N36" s="104"/>
    </row>
    <row r="37" spans="1:14" ht="18.75" thickBot="1">
      <c r="A37" s="8"/>
      <c r="B37" s="9">
        <f t="shared" si="0"/>
        <v>42058</v>
      </c>
      <c r="C37" s="10">
        <f t="shared" si="2"/>
        <v>42058</v>
      </c>
      <c r="D37" s="99">
        <v>0</v>
      </c>
      <c r="E37" s="99">
        <v>0</v>
      </c>
      <c r="F37" s="99">
        <v>0</v>
      </c>
      <c r="G37" s="12">
        <f t="shared" si="1"/>
        <v>0</v>
      </c>
      <c r="H37" s="87">
        <f>SUM(G31:G36)</f>
        <v>0</v>
      </c>
      <c r="I37" s="85">
        <f>SUM(I31:I36)</f>
        <v>1.6041666666666667</v>
      </c>
      <c r="J37" s="87">
        <f>H37-I37</f>
        <v>-1.6041666666666667</v>
      </c>
      <c r="K37" s="100"/>
      <c r="L37" s="46">
        <f>COUNTIF(Feiertage!$B$2:$B$16,C37)</f>
        <v>0</v>
      </c>
      <c r="M37" s="100"/>
      <c r="N37" s="104"/>
    </row>
    <row r="38" spans="1:14" ht="18">
      <c r="A38" s="8"/>
      <c r="B38" s="9">
        <f t="shared" si="0"/>
        <v>42059</v>
      </c>
      <c r="C38" s="10">
        <f t="shared" si="2"/>
        <v>42059</v>
      </c>
      <c r="D38" s="99"/>
      <c r="E38" s="99"/>
      <c r="F38" s="99"/>
      <c r="G38" s="12">
        <f t="shared" si="1"/>
        <v>0</v>
      </c>
      <c r="H38" s="45"/>
      <c r="I38" s="108">
        <f>$E$11/$E$7</f>
        <v>0.32083333333333336</v>
      </c>
      <c r="J38" s="83"/>
      <c r="K38" s="102"/>
      <c r="L38" s="46">
        <f>COUNTIF(Feiertage!$B$2:$B$16,C38)</f>
        <v>0</v>
      </c>
      <c r="M38" s="100"/>
      <c r="N38" s="104"/>
    </row>
    <row r="39" spans="1:14" ht="18">
      <c r="A39" s="8"/>
      <c r="B39" s="9">
        <f t="shared" si="0"/>
        <v>42060</v>
      </c>
      <c r="C39" s="10">
        <f t="shared" si="2"/>
        <v>42060</v>
      </c>
      <c r="D39" s="99"/>
      <c r="E39" s="99"/>
      <c r="F39" s="99"/>
      <c r="G39" s="12">
        <f t="shared" si="1"/>
        <v>0</v>
      </c>
      <c r="H39" s="12"/>
      <c r="I39" s="108">
        <f>$E$11/$E$7</f>
        <v>0.32083333333333336</v>
      </c>
      <c r="J39" s="13"/>
      <c r="K39" s="100"/>
      <c r="L39" s="46">
        <f>COUNTIF(Feiertage!$B$2:$B$16,C39)</f>
        <v>0</v>
      </c>
      <c r="M39" s="100"/>
      <c r="N39" s="104"/>
    </row>
    <row r="40" spans="1:14" ht="18">
      <c r="A40" s="8"/>
      <c r="B40" s="9">
        <f t="shared" si="0"/>
        <v>42061</v>
      </c>
      <c r="C40" s="10">
        <f t="shared" si="2"/>
        <v>42061</v>
      </c>
      <c r="D40" s="99"/>
      <c r="E40" s="99"/>
      <c r="F40" s="99"/>
      <c r="G40" s="12">
        <f t="shared" si="1"/>
        <v>0</v>
      </c>
      <c r="H40" s="56"/>
      <c r="I40" s="108">
        <f>$E$11/$E$7</f>
        <v>0.32083333333333336</v>
      </c>
      <c r="J40" s="56"/>
      <c r="K40" s="100"/>
      <c r="L40" s="46">
        <f>COUNTIF(Feiertage!$B$2:$B$16,C40)</f>
        <v>0</v>
      </c>
      <c r="M40" s="100"/>
      <c r="N40" s="104"/>
    </row>
    <row r="41" spans="1:14" ht="18.75" thickBot="1">
      <c r="A41" s="29"/>
      <c r="B41" s="9">
        <f t="shared" si="0"/>
        <v>42062</v>
      </c>
      <c r="C41" s="10">
        <f t="shared" si="2"/>
        <v>42062</v>
      </c>
      <c r="D41" s="99"/>
      <c r="E41" s="99"/>
      <c r="F41" s="99"/>
      <c r="G41" s="12">
        <f t="shared" si="1"/>
        <v>0</v>
      </c>
      <c r="H41" s="56"/>
      <c r="I41" s="108">
        <f>$E$11/$E$7</f>
        <v>0.32083333333333336</v>
      </c>
      <c r="J41" s="56"/>
      <c r="K41" s="100"/>
      <c r="L41" s="46">
        <f>COUNTIF(Feiertage!$B$2:$B$16,C41)</f>
        <v>0</v>
      </c>
      <c r="M41" s="100"/>
      <c r="N41" s="104"/>
    </row>
    <row r="42" spans="1:14" ht="18.75" thickBot="1">
      <c r="A42" s="8"/>
      <c r="B42" s="9"/>
      <c r="C42" s="10"/>
      <c r="D42" s="11"/>
      <c r="E42" s="11"/>
      <c r="F42" s="11"/>
      <c r="G42" s="12"/>
      <c r="H42" s="84">
        <f>SUM(G38:G41)</f>
        <v>0</v>
      </c>
      <c r="I42" s="84">
        <f>SUM(I38:I41)</f>
        <v>1.2833333333333334</v>
      </c>
      <c r="J42" s="87">
        <f>H42-I42</f>
        <v>-1.2833333333333334</v>
      </c>
      <c r="K42" s="13"/>
      <c r="L42" s="46"/>
      <c r="M42" s="83"/>
      <c r="N42" s="159"/>
    </row>
    <row r="43" spans="1:14" ht="18">
      <c r="A43" s="8"/>
      <c r="B43" s="9"/>
      <c r="C43" s="10"/>
      <c r="D43" s="11"/>
      <c r="E43" s="11"/>
      <c r="F43" s="11"/>
      <c r="G43" s="12"/>
      <c r="H43" s="12"/>
      <c r="I43" s="12"/>
      <c r="J43" s="13"/>
      <c r="K43" s="13"/>
      <c r="L43" s="46"/>
      <c r="M43" s="13"/>
      <c r="N43" s="16"/>
    </row>
    <row r="44" spans="1:14" ht="18">
      <c r="A44" s="29"/>
      <c r="B44" s="9"/>
      <c r="C44" s="10"/>
      <c r="D44" s="11"/>
      <c r="E44" s="11"/>
      <c r="F44" s="11"/>
      <c r="G44" s="12"/>
      <c r="H44" s="12"/>
      <c r="I44" s="12"/>
      <c r="J44" s="13"/>
      <c r="K44" s="13"/>
      <c r="L44" s="46"/>
      <c r="M44" s="13"/>
      <c r="N44" s="16"/>
    </row>
    <row r="45" spans="1:14" ht="18">
      <c r="A45" s="29"/>
      <c r="B45" s="9"/>
      <c r="C45" s="10"/>
      <c r="D45" s="11"/>
      <c r="E45" s="11"/>
      <c r="F45" s="11"/>
      <c r="G45" s="12"/>
      <c r="H45" s="12"/>
      <c r="I45" s="13"/>
      <c r="J45" s="13"/>
      <c r="K45" s="13"/>
      <c r="L45" s="46">
        <f>COUNTIF(Feiertage!$B$2:$B$16,C45)</f>
        <v>0</v>
      </c>
      <c r="M45" s="13"/>
      <c r="N45" s="16"/>
    </row>
    <row r="46" spans="1:14" ht="18">
      <c r="A46" s="29"/>
      <c r="B46" s="9"/>
      <c r="C46" s="10"/>
      <c r="D46" s="11"/>
      <c r="E46" s="11"/>
      <c r="F46" s="11"/>
      <c r="G46" s="12"/>
      <c r="H46" s="12"/>
      <c r="I46" s="13"/>
      <c r="J46" s="13"/>
      <c r="K46" s="13"/>
      <c r="L46" s="46">
        <f>COUNTIF(Feiertage!$B$2:$B$16,C46)</f>
        <v>0</v>
      </c>
      <c r="M46" s="13"/>
      <c r="N46" s="16"/>
    </row>
    <row r="47" spans="1:14" ht="18">
      <c r="A47" s="29"/>
      <c r="B47" s="9"/>
      <c r="C47" s="10"/>
      <c r="D47" s="11"/>
      <c r="E47" s="11"/>
      <c r="F47" s="11"/>
      <c r="G47" s="12"/>
      <c r="H47" s="12"/>
      <c r="I47" s="13"/>
      <c r="J47" s="13"/>
      <c r="K47" s="80"/>
      <c r="L47" s="46">
        <f>COUNTIF(Feiertage!$B$2:$B$16,C47)</f>
        <v>0</v>
      </c>
      <c r="M47" s="13"/>
      <c r="N47" s="16"/>
    </row>
    <row r="48" spans="1:14" ht="18.75" thickBot="1">
      <c r="A48" s="29"/>
      <c r="B48" s="9"/>
      <c r="C48" s="10"/>
      <c r="D48" s="11"/>
      <c r="E48" s="11"/>
      <c r="F48" s="11"/>
      <c r="G48" s="12"/>
      <c r="H48" s="56"/>
      <c r="I48" s="56"/>
      <c r="J48" s="141"/>
      <c r="K48" s="80"/>
      <c r="L48" s="46">
        <f>COUNTIF(Feiertage!$B$2:$B$16,C48)</f>
        <v>0</v>
      </c>
      <c r="M48" s="13"/>
      <c r="N48" s="16"/>
    </row>
    <row r="49" spans="1:14" ht="18.75" thickBot="1">
      <c r="A49" s="137" t="s">
        <v>70</v>
      </c>
      <c r="B49" s="9"/>
      <c r="C49" s="10"/>
      <c r="D49" s="11"/>
      <c r="E49" s="11"/>
      <c r="F49" s="11"/>
      <c r="G49" s="12"/>
      <c r="I49" s="140"/>
      <c r="J49" s="146">
        <f>Jänner!J51</f>
        <v>-7.035416666666666</v>
      </c>
      <c r="K49" s="80"/>
      <c r="L49" s="46">
        <f>COUNTIF(Feiertage!$B$2:$B$16,Jänner!C49)</f>
        <v>0</v>
      </c>
      <c r="M49" s="13"/>
      <c r="N49" s="16"/>
    </row>
    <row r="50" spans="1:14" ht="18.75" thickBot="1">
      <c r="A50" s="237" t="s">
        <v>69</v>
      </c>
      <c r="B50" s="238"/>
      <c r="C50" s="238"/>
      <c r="D50" s="238"/>
      <c r="E50" s="238"/>
      <c r="F50" s="238"/>
      <c r="G50" s="279"/>
      <c r="H50" s="86">
        <f>H42+H37+H30+H23+H16</f>
        <v>0</v>
      </c>
      <c r="I50" s="85">
        <f>I42+I37+I30+I23+I16</f>
        <v>6.416666666666668</v>
      </c>
      <c r="J50" s="146">
        <f>J16+J23+J30+J37+J42</f>
        <v>-6.416666666666667</v>
      </c>
      <c r="K50" s="80"/>
      <c r="L50" s="46">
        <f>COUNTIF(Feiertage!$B$2:$B$16,Jänner!C50)</f>
        <v>0</v>
      </c>
      <c r="M50" s="17"/>
      <c r="N50" s="16"/>
    </row>
    <row r="51" spans="1:14" ht="18.75" thickBot="1">
      <c r="A51" s="30" t="s">
        <v>71</v>
      </c>
      <c r="B51" s="31"/>
      <c r="C51" s="31"/>
      <c r="D51" s="31"/>
      <c r="E51" s="31"/>
      <c r="F51" s="31"/>
      <c r="G51" s="15"/>
      <c r="H51" s="15"/>
      <c r="I51" s="32"/>
      <c r="J51" s="146">
        <f>J49+J50</f>
        <v>-13.452083333333334</v>
      </c>
      <c r="K51" s="32"/>
      <c r="L51" s="32"/>
      <c r="M51" s="33"/>
      <c r="N51" s="34"/>
    </row>
    <row r="52" spans="1:14" ht="18">
      <c r="A52" s="30"/>
      <c r="B52" s="31"/>
      <c r="C52" s="31"/>
      <c r="D52" s="31"/>
      <c r="E52" s="31"/>
      <c r="F52" s="31"/>
      <c r="G52" s="15"/>
      <c r="H52" s="15"/>
      <c r="I52" s="32"/>
      <c r="J52" s="32"/>
      <c r="K52" s="32"/>
      <c r="L52" s="32"/>
      <c r="M52" s="33"/>
      <c r="N52" s="34"/>
    </row>
    <row r="53" spans="1:14" ht="18">
      <c r="A53" s="30"/>
      <c r="B53" s="31"/>
      <c r="C53" s="31"/>
      <c r="D53" s="31"/>
      <c r="E53" s="31"/>
      <c r="F53" s="31"/>
      <c r="G53" s="15"/>
      <c r="H53" s="15"/>
      <c r="I53" s="32"/>
      <c r="J53" s="32"/>
      <c r="K53" s="32"/>
      <c r="L53" s="32"/>
      <c r="M53" s="33"/>
      <c r="N53" s="34"/>
    </row>
    <row r="54" spans="1:14" ht="12.75">
      <c r="A54" s="275" t="s">
        <v>18</v>
      </c>
      <c r="B54" s="276"/>
      <c r="C54" s="276"/>
      <c r="D54" s="35"/>
      <c r="E54" s="35"/>
      <c r="F54" s="35"/>
      <c r="G54" s="35"/>
      <c r="H54" s="35"/>
      <c r="I54" s="35"/>
      <c r="J54" s="35"/>
      <c r="K54" s="35"/>
      <c r="L54" s="35"/>
      <c r="M54" s="276" t="s">
        <v>72</v>
      </c>
      <c r="N54" s="277"/>
    </row>
    <row r="55" spans="1:14" ht="12.75">
      <c r="A55" s="267" t="s">
        <v>25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9" t="s">
        <v>27</v>
      </c>
      <c r="N55" s="270"/>
    </row>
    <row r="56" spans="1:14" ht="12.75">
      <c r="A56" s="271" t="s">
        <v>26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3" t="s">
        <v>28</v>
      </c>
      <c r="N56" s="274"/>
    </row>
    <row r="57" spans="1:14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8"/>
      <c r="N57" s="38"/>
    </row>
  </sheetData>
  <sheetProtection selectLockedCells="1"/>
  <mergeCells count="27">
    <mergeCell ref="A5:D5"/>
    <mergeCell ref="E5:N5"/>
    <mergeCell ref="A6:D6"/>
    <mergeCell ref="E6:N6"/>
    <mergeCell ref="E7:N7"/>
    <mergeCell ref="A11:D11"/>
    <mergeCell ref="E11:N11"/>
    <mergeCell ref="A1:N1"/>
    <mergeCell ref="A2:D2"/>
    <mergeCell ref="E2:N2"/>
    <mergeCell ref="A3:D3"/>
    <mergeCell ref="E3:N3"/>
    <mergeCell ref="A4:D4"/>
    <mergeCell ref="E4:N4"/>
    <mergeCell ref="A50:G50"/>
    <mergeCell ref="A8:D8"/>
    <mergeCell ref="A9:D9"/>
    <mergeCell ref="E9:N9"/>
    <mergeCell ref="A10:D10"/>
    <mergeCell ref="D12:E12"/>
    <mergeCell ref="E10:N10"/>
    <mergeCell ref="A54:C54"/>
    <mergeCell ref="M54:N54"/>
    <mergeCell ref="A55:L55"/>
    <mergeCell ref="M55:N55"/>
    <mergeCell ref="A56:L56"/>
    <mergeCell ref="M56:N56"/>
  </mergeCells>
  <conditionalFormatting sqref="J15:K15 K16:K41">
    <cfRule type="expression" priority="170" dxfId="3" stopIfTrue="1">
      <formula>IF($C15="",0,WEEKDAY($C15,2))&gt;5</formula>
    </cfRule>
  </conditionalFormatting>
  <conditionalFormatting sqref="J15:K15 K48 A49:G49 I49 K16:K41">
    <cfRule type="expression" priority="169" dxfId="3" stopIfTrue="1">
      <formula>COUNTIF(Feiertage,$C15)&gt;0</formula>
    </cfRule>
  </conditionalFormatting>
  <conditionalFormatting sqref="L15:L50 A43:H44 J14:L14 J43:K44 A16:E16 H14:H15 A14:C15 A23:E23 A30:E30 A37:E37 K42 A42:G42 J15 M14:N44 F15:F16 F22:F23 A17:C22 F29:F30 A24:C29 F36:F37 A31:C36 A38:C41">
    <cfRule type="expression" priority="175" dxfId="3" stopIfTrue="1">
      <formula>IF($C14="",0,WEEKDAY($C14,2))&gt;5</formula>
    </cfRule>
  </conditionalFormatting>
  <conditionalFormatting sqref="A48:G48 L15:L50 A45:K47 J14:L14 A43:H44 J43:K44 A16:E16 H14:H15 A14:C15 A23:E23 A30:E30 A37:E37 K42 A42:G42 J15 K49 M14:N49 F15:F16 F22:F23 A17:C22 F29:F30 A24:C29 F36:F37 A31:C36 A38:C41">
    <cfRule type="expression" priority="168" dxfId="3" stopIfTrue="1">
      <formula>COUNTIF(Feiertage,$C14)&gt;0</formula>
    </cfRule>
  </conditionalFormatting>
  <conditionalFormatting sqref="K14:K48">
    <cfRule type="containsText" priority="172" dxfId="67" operator="containsText" stopIfTrue="1" text="K">
      <formula>NOT(ISERROR(SEARCH("K",K14)))</formula>
    </cfRule>
    <cfRule type="containsText" priority="173" dxfId="66" operator="containsText" stopIfTrue="1" text="U ">
      <formula>NOT(ISERROR(SEARCH("U ",K14)))</formula>
    </cfRule>
  </conditionalFormatting>
  <conditionalFormatting sqref="H42:I42">
    <cfRule type="expression" priority="176" dxfId="3" stopIfTrue="1">
      <formula>COUNTIF(Feiertage,Februar!#REF!)&gt;0</formula>
    </cfRule>
  </conditionalFormatting>
  <conditionalFormatting sqref="J20:J22 J27:J29 J34:J36 J43:J47 J12:J15 J17:J18 J24:J25 J31:J32 J38:J39">
    <cfRule type="cellIs" priority="174" dxfId="67" operator="lessThan" stopIfTrue="1">
      <formula>0</formula>
    </cfRule>
  </conditionalFormatting>
  <conditionalFormatting sqref="J20:J22 J27:J29 J34:J36 J43:J47 J14:J15 J17:J18 J24:J25 J31:J32 J38:J39">
    <cfRule type="cellIs" priority="169" dxfId="66" operator="greaterThan" stopIfTrue="1">
      <formula>0</formula>
    </cfRule>
  </conditionalFormatting>
  <conditionalFormatting sqref="K14:K50">
    <cfRule type="containsText" priority="167" dxfId="65" operator="containsText" stopIfTrue="1" text="U">
      <formula>NOT(ISERROR(SEARCH("U",K14)))</formula>
    </cfRule>
  </conditionalFormatting>
  <conditionalFormatting sqref="I16">
    <cfRule type="cellIs" priority="164" dxfId="67" operator="lessThan" stopIfTrue="1">
      <formula>0</formula>
    </cfRule>
  </conditionalFormatting>
  <conditionalFormatting sqref="I16">
    <cfRule type="cellIs" priority="163" dxfId="66" operator="greaterThan" stopIfTrue="1">
      <formula>0</formula>
    </cfRule>
  </conditionalFormatting>
  <conditionalFormatting sqref="I16">
    <cfRule type="expression" priority="165" dxfId="3" stopIfTrue="1">
      <formula>IF($C20="",0,WEEKDAY($C20,2))&gt;5</formula>
    </cfRule>
  </conditionalFormatting>
  <conditionalFormatting sqref="I16">
    <cfRule type="expression" priority="166" dxfId="3" stopIfTrue="1">
      <formula>COUNTIF(Feiertage,$C20)&gt;0</formula>
    </cfRule>
  </conditionalFormatting>
  <conditionalFormatting sqref="H16">
    <cfRule type="cellIs" priority="160" dxfId="67" operator="lessThan" stopIfTrue="1">
      <formula>0</formula>
    </cfRule>
  </conditionalFormatting>
  <conditionalFormatting sqref="H16">
    <cfRule type="cellIs" priority="159" dxfId="66" operator="greaterThan" stopIfTrue="1">
      <formula>0</formula>
    </cfRule>
  </conditionalFormatting>
  <conditionalFormatting sqref="H16">
    <cfRule type="expression" priority="161" dxfId="3" stopIfTrue="1">
      <formula>IF($C20="",0,WEEKDAY($C20,2))&gt;5</formula>
    </cfRule>
  </conditionalFormatting>
  <conditionalFormatting sqref="H16">
    <cfRule type="expression" priority="162" dxfId="3" stopIfTrue="1">
      <formula>COUNTIF(Feiertage,$C20)&gt;0</formula>
    </cfRule>
  </conditionalFormatting>
  <conditionalFormatting sqref="H23">
    <cfRule type="cellIs" priority="156" dxfId="67" operator="lessThan" stopIfTrue="1">
      <formula>0</formula>
    </cfRule>
  </conditionalFormatting>
  <conditionalFormatting sqref="H23">
    <cfRule type="cellIs" priority="155" dxfId="66" operator="greaterThan" stopIfTrue="1">
      <formula>0</formula>
    </cfRule>
  </conditionalFormatting>
  <conditionalFormatting sqref="H23">
    <cfRule type="expression" priority="157" dxfId="3" stopIfTrue="1">
      <formula>IF($C27="",0,WEEKDAY($C27,2))&gt;5</formula>
    </cfRule>
  </conditionalFormatting>
  <conditionalFormatting sqref="H23">
    <cfRule type="expression" priority="158" dxfId="3" stopIfTrue="1">
      <formula>COUNTIF(Feiertage,$C27)&gt;0</formula>
    </cfRule>
  </conditionalFormatting>
  <conditionalFormatting sqref="H30">
    <cfRule type="cellIs" priority="152" dxfId="67" operator="lessThan" stopIfTrue="1">
      <formula>0</formula>
    </cfRule>
  </conditionalFormatting>
  <conditionalFormatting sqref="H30">
    <cfRule type="cellIs" priority="151" dxfId="66" operator="greaterThan" stopIfTrue="1">
      <formula>0</formula>
    </cfRule>
  </conditionalFormatting>
  <conditionalFormatting sqref="H30">
    <cfRule type="expression" priority="153" dxfId="3" stopIfTrue="1">
      <formula>IF($C34="",0,WEEKDAY($C34,2))&gt;5</formula>
    </cfRule>
  </conditionalFormatting>
  <conditionalFormatting sqref="H30">
    <cfRule type="expression" priority="154" dxfId="3" stopIfTrue="1">
      <formula>COUNTIF(Feiertage,$C34)&gt;0</formula>
    </cfRule>
  </conditionalFormatting>
  <conditionalFormatting sqref="H37">
    <cfRule type="cellIs" priority="148" dxfId="67" operator="lessThan" stopIfTrue="1">
      <formula>0</formula>
    </cfRule>
  </conditionalFormatting>
  <conditionalFormatting sqref="H37">
    <cfRule type="cellIs" priority="147" dxfId="66" operator="greaterThan" stopIfTrue="1">
      <formula>0</formula>
    </cfRule>
  </conditionalFormatting>
  <conditionalFormatting sqref="H37">
    <cfRule type="expression" priority="149" dxfId="3" stopIfTrue="1">
      <formula>IF($C41="",0,WEEKDAY($C41,2))&gt;5</formula>
    </cfRule>
  </conditionalFormatting>
  <conditionalFormatting sqref="H37">
    <cfRule type="expression" priority="150" dxfId="3" stopIfTrue="1">
      <formula>COUNTIF(Feiertage,$C41)&gt;0</formula>
    </cfRule>
  </conditionalFormatting>
  <conditionalFormatting sqref="I37">
    <cfRule type="cellIs" priority="144" dxfId="67" operator="lessThan" stopIfTrue="1">
      <formula>0</formula>
    </cfRule>
  </conditionalFormatting>
  <conditionalFormatting sqref="I37">
    <cfRule type="cellIs" priority="143" dxfId="66" operator="greaterThan" stopIfTrue="1">
      <formula>0</formula>
    </cfRule>
  </conditionalFormatting>
  <conditionalFormatting sqref="I37">
    <cfRule type="expression" priority="145" dxfId="3" stopIfTrue="1">
      <formula>IF($C41="",0,WEEKDAY($C41,2))&gt;5</formula>
    </cfRule>
  </conditionalFormatting>
  <conditionalFormatting sqref="I37">
    <cfRule type="expression" priority="146" dxfId="3" stopIfTrue="1">
      <formula>COUNTIF(Feiertage,$C41)&gt;0</formula>
    </cfRule>
  </conditionalFormatting>
  <conditionalFormatting sqref="I30">
    <cfRule type="cellIs" priority="140" dxfId="67" operator="lessThan" stopIfTrue="1">
      <formula>0</formula>
    </cfRule>
  </conditionalFormatting>
  <conditionalFormatting sqref="I30">
    <cfRule type="cellIs" priority="139" dxfId="66" operator="greaterThan" stopIfTrue="1">
      <formula>0</formula>
    </cfRule>
  </conditionalFormatting>
  <conditionalFormatting sqref="I30">
    <cfRule type="expression" priority="141" dxfId="3" stopIfTrue="1">
      <formula>IF($C34="",0,WEEKDAY($C34,2))&gt;5</formula>
    </cfRule>
  </conditionalFormatting>
  <conditionalFormatting sqref="I30">
    <cfRule type="expression" priority="142" dxfId="3" stopIfTrue="1">
      <formula>COUNTIF(Feiertage,$C34)&gt;0</formula>
    </cfRule>
  </conditionalFormatting>
  <conditionalFormatting sqref="I23">
    <cfRule type="cellIs" priority="136" dxfId="67" operator="lessThan" stopIfTrue="1">
      <formula>0</formula>
    </cfRule>
  </conditionalFormatting>
  <conditionalFormatting sqref="I23">
    <cfRule type="cellIs" priority="135" dxfId="66" operator="greaterThan" stopIfTrue="1">
      <formula>0</formula>
    </cfRule>
  </conditionalFormatting>
  <conditionalFormatting sqref="I23">
    <cfRule type="expression" priority="137" dxfId="3" stopIfTrue="1">
      <formula>IF($C27="",0,WEEKDAY($C27,2))&gt;5</formula>
    </cfRule>
  </conditionalFormatting>
  <conditionalFormatting sqref="I23">
    <cfRule type="expression" priority="138" dxfId="3" stopIfTrue="1">
      <formula>COUNTIF(Feiertage,$C27)&gt;0</formula>
    </cfRule>
  </conditionalFormatting>
  <conditionalFormatting sqref="J17:J18 J20:J22 J24:J25 J27:J29 J31:J32 J34:J36 J38:J39 H38:H39 H31:H32 H24:H25 H34:H36 H27:H29 H20:H22 H17:H18 I22">
    <cfRule type="expression" priority="134" dxfId="1388" stopIfTrue="1">
      <formula>IF($C18="",0,WEEKDAY($C18,2))&gt;5</formula>
    </cfRule>
  </conditionalFormatting>
  <conditionalFormatting sqref="J17:J18 J20:J22 J24:J25 J27:J29 J31:J32 J34:J36 J38:J39 H38:H39 H31:H32 H24:H25 H34:H36 H27:H29 H20:H22 H17:H18 I22">
    <cfRule type="expression" priority="133" dxfId="1388" stopIfTrue="1">
      <formula>COUNTIF(Feiertage,$C18)&gt;0</formula>
    </cfRule>
  </conditionalFormatting>
  <conditionalFormatting sqref="I14:I15">
    <cfRule type="expression" priority="132" dxfId="3" stopIfTrue="1">
      <formula>IF($C14="",0,WEEKDAY($C14,2))&gt;5</formula>
    </cfRule>
  </conditionalFormatting>
  <conditionalFormatting sqref="I14:I15">
    <cfRule type="expression" priority="131" dxfId="3" stopIfTrue="1">
      <formula>COUNTIF(Feiertage,$C14)&gt;0</formula>
    </cfRule>
  </conditionalFormatting>
  <conditionalFormatting sqref="I29">
    <cfRule type="expression" priority="130" dxfId="3" stopIfTrue="1">
      <formula>IF($C30="",0,WEEKDAY($C30,2))&gt;5</formula>
    </cfRule>
  </conditionalFormatting>
  <conditionalFormatting sqref="I29">
    <cfRule type="expression" priority="129" dxfId="3" stopIfTrue="1">
      <formula>COUNTIF(Feiertage,$C30)&gt;0</formula>
    </cfRule>
  </conditionalFormatting>
  <conditionalFormatting sqref="I36">
    <cfRule type="expression" priority="128" dxfId="3" stopIfTrue="1">
      <formula>IF($C37="",0,WEEKDAY($C37,2))&gt;5</formula>
    </cfRule>
  </conditionalFormatting>
  <conditionalFormatting sqref="I36">
    <cfRule type="expression" priority="127" dxfId="3" stopIfTrue="1">
      <formula>COUNTIF(Feiertage,$C37)&gt;0</formula>
    </cfRule>
  </conditionalFormatting>
  <conditionalFormatting sqref="I43:I44">
    <cfRule type="expression" priority="126" dxfId="3" stopIfTrue="1">
      <formula>IF($C43="",0,WEEKDAY($C43,2))&gt;5</formula>
    </cfRule>
  </conditionalFormatting>
  <conditionalFormatting sqref="I43:I44">
    <cfRule type="expression" priority="125" dxfId="3" stopIfTrue="1">
      <formula>COUNTIF(Feiertage,$C43)&gt;0</formula>
    </cfRule>
  </conditionalFormatting>
  <conditionalFormatting sqref="D22:E22">
    <cfRule type="expression" priority="104" dxfId="3" stopIfTrue="1">
      <formula>IF($C22="",0,WEEKDAY($C22,2))&gt;5</formula>
    </cfRule>
  </conditionalFormatting>
  <conditionalFormatting sqref="D22:E22">
    <cfRule type="expression" priority="103" dxfId="3" stopIfTrue="1">
      <formula>COUNTIF(Feiertage,$C22)&gt;0</formula>
    </cfRule>
  </conditionalFormatting>
  <conditionalFormatting sqref="D15:E15">
    <cfRule type="expression" priority="110" dxfId="3" stopIfTrue="1">
      <formula>IF($C15="",0,WEEKDAY($C15,2))&gt;5</formula>
    </cfRule>
  </conditionalFormatting>
  <conditionalFormatting sqref="D15:E15">
    <cfRule type="expression" priority="109" dxfId="3" stopIfTrue="1">
      <formula>COUNTIF(Feiertage,$C15)&gt;0</formula>
    </cfRule>
  </conditionalFormatting>
  <conditionalFormatting sqref="D29:E29">
    <cfRule type="expression" priority="98" dxfId="3" stopIfTrue="1">
      <formula>IF($C29="",0,WEEKDAY($C29,2))&gt;5</formula>
    </cfRule>
  </conditionalFormatting>
  <conditionalFormatting sqref="D29:E29">
    <cfRule type="expression" priority="97" dxfId="3" stopIfTrue="1">
      <formula>COUNTIF(Feiertage,$C29)&gt;0</formula>
    </cfRule>
  </conditionalFormatting>
  <conditionalFormatting sqref="D36:E36">
    <cfRule type="expression" priority="92" dxfId="3" stopIfTrue="1">
      <formula>IF($C36="",0,WEEKDAY($C36,2))&gt;5</formula>
    </cfRule>
  </conditionalFormatting>
  <conditionalFormatting sqref="D36:E36">
    <cfRule type="expression" priority="91" dxfId="3" stopIfTrue="1">
      <formula>COUNTIF(Feiertage,$C36)&gt;0</formula>
    </cfRule>
  </conditionalFormatting>
  <conditionalFormatting sqref="J49">
    <cfRule type="cellIs" priority="86" dxfId="67" operator="lessThan" stopIfTrue="1">
      <formula>0</formula>
    </cfRule>
  </conditionalFormatting>
  <conditionalFormatting sqref="J49">
    <cfRule type="cellIs" priority="85" dxfId="66" operator="greaterThan" stopIfTrue="1">
      <formula>0</formula>
    </cfRule>
  </conditionalFormatting>
  <conditionalFormatting sqref="J49">
    <cfRule type="expression" priority="84" dxfId="3" stopIfTrue="1">
      <formula>IF($C49="",0,WEEKDAY($C49,2))&gt;5</formula>
    </cfRule>
  </conditionalFormatting>
  <conditionalFormatting sqref="J49">
    <cfRule type="expression" priority="83" dxfId="3" stopIfTrue="1">
      <formula>COUNTIF(Feiertage,$C49)&gt;0</formula>
    </cfRule>
  </conditionalFormatting>
  <conditionalFormatting sqref="J51">
    <cfRule type="cellIs" priority="82" dxfId="67" operator="lessThan" stopIfTrue="1">
      <formula>0</formula>
    </cfRule>
  </conditionalFormatting>
  <conditionalFormatting sqref="J51">
    <cfRule type="cellIs" priority="81" dxfId="66" operator="greaterThan" stopIfTrue="1">
      <formula>0</formula>
    </cfRule>
  </conditionalFormatting>
  <conditionalFormatting sqref="J51">
    <cfRule type="expression" priority="80" dxfId="3" stopIfTrue="1">
      <formula>IF($C51="",0,WEEKDAY($C51,2))&gt;5</formula>
    </cfRule>
  </conditionalFormatting>
  <conditionalFormatting sqref="J51">
    <cfRule type="expression" priority="79" dxfId="3" stopIfTrue="1">
      <formula>COUNTIF(Feiertage,$C51)&gt;0</formula>
    </cfRule>
  </conditionalFormatting>
  <conditionalFormatting sqref="J16">
    <cfRule type="cellIs" priority="76" dxfId="67" operator="lessThan" stopIfTrue="1">
      <formula>0</formula>
    </cfRule>
  </conditionalFormatting>
  <conditionalFormatting sqref="J16">
    <cfRule type="cellIs" priority="75" dxfId="66" operator="greaterThan" stopIfTrue="1">
      <formula>0</formula>
    </cfRule>
  </conditionalFormatting>
  <conditionalFormatting sqref="J16">
    <cfRule type="expression" priority="77" dxfId="3" stopIfTrue="1">
      <formula>IF($C20="",0,WEEKDAY($C20,2))&gt;5</formula>
    </cfRule>
  </conditionalFormatting>
  <conditionalFormatting sqref="J16">
    <cfRule type="expression" priority="78" dxfId="3" stopIfTrue="1">
      <formula>COUNTIF(Feiertage,$C20)&gt;0</formula>
    </cfRule>
  </conditionalFormatting>
  <conditionalFormatting sqref="J23">
    <cfRule type="cellIs" priority="72" dxfId="67" operator="lessThan" stopIfTrue="1">
      <formula>0</formula>
    </cfRule>
  </conditionalFormatting>
  <conditionalFormatting sqref="J23">
    <cfRule type="cellIs" priority="71" dxfId="66" operator="greaterThan" stopIfTrue="1">
      <formula>0</formula>
    </cfRule>
  </conditionalFormatting>
  <conditionalFormatting sqref="J23">
    <cfRule type="expression" priority="73" dxfId="3" stopIfTrue="1">
      <formula>IF($C27="",0,WEEKDAY($C27,2))&gt;5</formula>
    </cfRule>
  </conditionalFormatting>
  <conditionalFormatting sqref="J23">
    <cfRule type="expression" priority="74" dxfId="3" stopIfTrue="1">
      <formula>COUNTIF(Feiertage,$C27)&gt;0</formula>
    </cfRule>
  </conditionalFormatting>
  <conditionalFormatting sqref="J30">
    <cfRule type="cellIs" priority="68" dxfId="67" operator="lessThan" stopIfTrue="1">
      <formula>0</formula>
    </cfRule>
  </conditionalFormatting>
  <conditionalFormatting sqref="J30">
    <cfRule type="cellIs" priority="67" dxfId="66" operator="greaterThan" stopIfTrue="1">
      <formula>0</formula>
    </cfRule>
  </conditionalFormatting>
  <conditionalFormatting sqref="J30">
    <cfRule type="expression" priority="69" dxfId="3" stopIfTrue="1">
      <formula>IF($C34="",0,WEEKDAY($C34,2))&gt;5</formula>
    </cfRule>
  </conditionalFormatting>
  <conditionalFormatting sqref="J30">
    <cfRule type="expression" priority="70" dxfId="3" stopIfTrue="1">
      <formula>COUNTIF(Feiertage,$C34)&gt;0</formula>
    </cfRule>
  </conditionalFormatting>
  <conditionalFormatting sqref="J42">
    <cfRule type="cellIs" priority="64" dxfId="67" operator="lessThan" stopIfTrue="1">
      <formula>0</formula>
    </cfRule>
  </conditionalFormatting>
  <conditionalFormatting sqref="J42">
    <cfRule type="cellIs" priority="63" dxfId="66" operator="greaterThan" stopIfTrue="1">
      <formula>0</formula>
    </cfRule>
  </conditionalFormatting>
  <conditionalFormatting sqref="J42">
    <cfRule type="expression" priority="65" dxfId="3" stopIfTrue="1">
      <formula>IF($C45="",0,WEEKDAY($C45,2))&gt;5</formula>
    </cfRule>
  </conditionalFormatting>
  <conditionalFormatting sqref="J42">
    <cfRule type="expression" priority="66" dxfId="3" stopIfTrue="1">
      <formula>COUNTIF(Feiertage,$C45)&gt;0</formula>
    </cfRule>
  </conditionalFormatting>
  <conditionalFormatting sqref="J37">
    <cfRule type="cellIs" priority="60" dxfId="67" operator="lessThan" stopIfTrue="1">
      <formula>0</formula>
    </cfRule>
  </conditionalFormatting>
  <conditionalFormatting sqref="J37">
    <cfRule type="cellIs" priority="59" dxfId="66" operator="greaterThan" stopIfTrue="1">
      <formula>0</formula>
    </cfRule>
  </conditionalFormatting>
  <conditionalFormatting sqref="J37">
    <cfRule type="expression" priority="61" dxfId="3" stopIfTrue="1">
      <formula>IF($C41="",0,WEEKDAY($C41,2))&gt;5</formula>
    </cfRule>
  </conditionalFormatting>
  <conditionalFormatting sqref="J37">
    <cfRule type="expression" priority="62" dxfId="3" stopIfTrue="1">
      <formula>COUNTIF(Feiertage,$C41)&gt;0</formula>
    </cfRule>
  </conditionalFormatting>
  <conditionalFormatting sqref="K41">
    <cfRule type="expression" priority="58" dxfId="3" stopIfTrue="1">
      <formula>IF($C41="",0,WEEKDAY($C41,2))&gt;5</formula>
    </cfRule>
  </conditionalFormatting>
  <conditionalFormatting sqref="K41">
    <cfRule type="expression" priority="57" dxfId="3" stopIfTrue="1">
      <formula>COUNTIF(Feiertage,$C41)&gt;0</formula>
    </cfRule>
  </conditionalFormatting>
  <conditionalFormatting sqref="G14:G41">
    <cfRule type="expression" priority="56" dxfId="3" stopIfTrue="1">
      <formula>IF($C14="",0,WEEKDAY($C14,2))&gt;5</formula>
    </cfRule>
  </conditionalFormatting>
  <conditionalFormatting sqref="G14:G41">
    <cfRule type="expression" priority="55" dxfId="3" stopIfTrue="1">
      <formula>COUNTIF(Feiertage,$C14)&gt;0</formula>
    </cfRule>
  </conditionalFormatting>
  <conditionalFormatting sqref="K14:K41">
    <cfRule type="containsText" priority="54" dxfId="64" operator="containsText" stopIfTrue="1" text="S">
      <formula>NOT(ISERROR(SEARCH("S",K14)))</formula>
    </cfRule>
  </conditionalFormatting>
  <conditionalFormatting sqref="J50">
    <cfRule type="containsText" priority="53" dxfId="65" operator="containsText" stopIfTrue="1" text="U">
      <formula>NOT(ISERROR(SEARCH("U",J50)))</formula>
    </cfRule>
  </conditionalFormatting>
  <conditionalFormatting sqref="F14">
    <cfRule type="expression" priority="44" dxfId="3" stopIfTrue="1">
      <formula>IF($C14="",0,WEEKDAY($C14,2))&gt;5</formula>
    </cfRule>
  </conditionalFormatting>
  <conditionalFormatting sqref="F14">
    <cfRule type="expression" priority="43" dxfId="3" stopIfTrue="1">
      <formula>COUNTIF(Feiertage,$C14)&gt;0</formula>
    </cfRule>
  </conditionalFormatting>
  <conditionalFormatting sqref="D14:E14">
    <cfRule type="expression" priority="42" dxfId="3" stopIfTrue="1">
      <formula>IF($C14="",0,WEEKDAY($C14,2))&gt;5</formula>
    </cfRule>
  </conditionalFormatting>
  <conditionalFormatting sqref="D14:E14">
    <cfRule type="expression" priority="41" dxfId="3" stopIfTrue="1">
      <formula>COUNTIF(Feiertage,$C14)&gt;0</formula>
    </cfRule>
  </conditionalFormatting>
  <conditionalFormatting sqref="F19:F21">
    <cfRule type="expression" priority="40" dxfId="3" stopIfTrue="1">
      <formula>IF($C19="",0,WEEKDAY($C19,2))&gt;5</formula>
    </cfRule>
  </conditionalFormatting>
  <conditionalFormatting sqref="F19:F21">
    <cfRule type="expression" priority="39" dxfId="3" stopIfTrue="1">
      <formula>COUNTIF(Feiertage,$C19)&gt;0</formula>
    </cfRule>
  </conditionalFormatting>
  <conditionalFormatting sqref="D19:E21">
    <cfRule type="expression" priority="38" dxfId="3" stopIfTrue="1">
      <formula>IF($C19="",0,WEEKDAY($C19,2))&gt;5</formula>
    </cfRule>
  </conditionalFormatting>
  <conditionalFormatting sqref="D19:E21">
    <cfRule type="expression" priority="37" dxfId="3" stopIfTrue="1">
      <formula>COUNTIF(Feiertage,$C19)&gt;0</formula>
    </cfRule>
  </conditionalFormatting>
  <conditionalFormatting sqref="F17:F18">
    <cfRule type="expression" priority="36" dxfId="3" stopIfTrue="1">
      <formula>IF($C17="",0,WEEKDAY($C17,2))&gt;5</formula>
    </cfRule>
  </conditionalFormatting>
  <conditionalFormatting sqref="F17:F18">
    <cfRule type="expression" priority="35" dxfId="3" stopIfTrue="1">
      <formula>COUNTIF(Feiertage,$C17)&gt;0</formula>
    </cfRule>
  </conditionalFormatting>
  <conditionalFormatting sqref="D17:E18">
    <cfRule type="expression" priority="34" dxfId="3" stopIfTrue="1">
      <formula>IF($C17="",0,WEEKDAY($C17,2))&gt;5</formula>
    </cfRule>
  </conditionalFormatting>
  <conditionalFormatting sqref="D17:E18">
    <cfRule type="expression" priority="33" dxfId="3" stopIfTrue="1">
      <formula>COUNTIF(Feiertage,$C17)&gt;0</formula>
    </cfRule>
  </conditionalFormatting>
  <conditionalFormatting sqref="F26:F28">
    <cfRule type="expression" priority="32" dxfId="3" stopIfTrue="1">
      <formula>IF($C26="",0,WEEKDAY($C26,2))&gt;5</formula>
    </cfRule>
  </conditionalFormatting>
  <conditionalFormatting sqref="F26:F28">
    <cfRule type="expression" priority="31" dxfId="3" stopIfTrue="1">
      <formula>COUNTIF(Feiertage,$C26)&gt;0</formula>
    </cfRule>
  </conditionalFormatting>
  <conditionalFormatting sqref="D26:E28">
    <cfRule type="expression" priority="30" dxfId="3" stopIfTrue="1">
      <formula>IF($C26="",0,WEEKDAY($C26,2))&gt;5</formula>
    </cfRule>
  </conditionalFormatting>
  <conditionalFormatting sqref="D26:E28">
    <cfRule type="expression" priority="29" dxfId="3" stopIfTrue="1">
      <formula>COUNTIF(Feiertage,$C26)&gt;0</formula>
    </cfRule>
  </conditionalFormatting>
  <conditionalFormatting sqref="F24:F25">
    <cfRule type="expression" priority="28" dxfId="3" stopIfTrue="1">
      <formula>IF($C24="",0,WEEKDAY($C24,2))&gt;5</formula>
    </cfRule>
  </conditionalFormatting>
  <conditionalFormatting sqref="F24:F25">
    <cfRule type="expression" priority="27" dxfId="3" stopIfTrue="1">
      <formula>COUNTIF(Feiertage,$C24)&gt;0</formula>
    </cfRule>
  </conditionalFormatting>
  <conditionalFormatting sqref="D24:E25">
    <cfRule type="expression" priority="26" dxfId="3" stopIfTrue="1">
      <formula>IF($C24="",0,WEEKDAY($C24,2))&gt;5</formula>
    </cfRule>
  </conditionalFormatting>
  <conditionalFormatting sqref="D24:E25">
    <cfRule type="expression" priority="25" dxfId="3" stopIfTrue="1">
      <formula>COUNTIF(Feiertage,$C24)&gt;0</formula>
    </cfRule>
  </conditionalFormatting>
  <conditionalFormatting sqref="F33:F35">
    <cfRule type="expression" priority="24" dxfId="3" stopIfTrue="1">
      <formula>IF($C33="",0,WEEKDAY($C33,2))&gt;5</formula>
    </cfRule>
  </conditionalFormatting>
  <conditionalFormatting sqref="F33:F35">
    <cfRule type="expression" priority="23" dxfId="3" stopIfTrue="1">
      <formula>COUNTIF(Feiertage,$C33)&gt;0</formula>
    </cfRule>
  </conditionalFormatting>
  <conditionalFormatting sqref="D33:E35">
    <cfRule type="expression" priority="22" dxfId="3" stopIfTrue="1">
      <formula>IF($C33="",0,WEEKDAY($C33,2))&gt;5</formula>
    </cfRule>
  </conditionalFormatting>
  <conditionalFormatting sqref="D33:E35">
    <cfRule type="expression" priority="21" dxfId="3" stopIfTrue="1">
      <formula>COUNTIF(Feiertage,$C33)&gt;0</formula>
    </cfRule>
  </conditionalFormatting>
  <conditionalFormatting sqref="F31:F32">
    <cfRule type="expression" priority="20" dxfId="3" stopIfTrue="1">
      <formula>IF($C31="",0,WEEKDAY($C31,2))&gt;5</formula>
    </cfRule>
  </conditionalFormatting>
  <conditionalFormatting sqref="F31:F32">
    <cfRule type="expression" priority="19" dxfId="3" stopIfTrue="1">
      <formula>COUNTIF(Feiertage,$C31)&gt;0</formula>
    </cfRule>
  </conditionalFormatting>
  <conditionalFormatting sqref="D31:E32">
    <cfRule type="expression" priority="18" dxfId="3" stopIfTrue="1">
      <formula>IF($C31="",0,WEEKDAY($C31,2))&gt;5</formula>
    </cfRule>
  </conditionalFormatting>
  <conditionalFormatting sqref="D31:E32">
    <cfRule type="expression" priority="17" dxfId="3" stopIfTrue="1">
      <formula>COUNTIF(Feiertage,$C31)&gt;0</formula>
    </cfRule>
  </conditionalFormatting>
  <conditionalFormatting sqref="F40:F41">
    <cfRule type="expression" priority="16" dxfId="3" stopIfTrue="1">
      <formula>IF($C40="",0,WEEKDAY($C40,2))&gt;5</formula>
    </cfRule>
  </conditionalFormatting>
  <conditionalFormatting sqref="F40:F41">
    <cfRule type="expression" priority="15" dxfId="3" stopIfTrue="1">
      <formula>COUNTIF(Feiertage,$C40)&gt;0</formula>
    </cfRule>
  </conditionalFormatting>
  <conditionalFormatting sqref="D40:E41">
    <cfRule type="expression" priority="14" dxfId="3" stopIfTrue="1">
      <formula>IF($C40="",0,WEEKDAY($C40,2))&gt;5</formula>
    </cfRule>
  </conditionalFormatting>
  <conditionalFormatting sqref="D40:E41">
    <cfRule type="expression" priority="13" dxfId="3" stopIfTrue="1">
      <formula>COUNTIF(Feiertage,$C40)&gt;0</formula>
    </cfRule>
  </conditionalFormatting>
  <conditionalFormatting sqref="F38:F39">
    <cfRule type="expression" priority="12" dxfId="3" stopIfTrue="1">
      <formula>IF($C38="",0,WEEKDAY($C38,2))&gt;5</formula>
    </cfRule>
  </conditionalFormatting>
  <conditionalFormatting sqref="F38:F39">
    <cfRule type="expression" priority="11" dxfId="3" stopIfTrue="1">
      <formula>COUNTIF(Feiertage,$C38)&gt;0</formula>
    </cfRule>
  </conditionalFormatting>
  <conditionalFormatting sqref="D38:E39">
    <cfRule type="expression" priority="10" dxfId="3" stopIfTrue="1">
      <formula>IF($C38="",0,WEEKDAY($C38,2))&gt;5</formula>
    </cfRule>
  </conditionalFormatting>
  <conditionalFormatting sqref="D38:E39">
    <cfRule type="expression" priority="9" dxfId="3" stopIfTrue="1">
      <formula>COUNTIF(Feiertage,$C38)&gt;0</formula>
    </cfRule>
  </conditionalFormatting>
  <conditionalFormatting sqref="I17:I21">
    <cfRule type="expression" priority="8" dxfId="3" stopIfTrue="1">
      <formula>IF($C17="",0,WEEKDAY($C17,2))&gt;5</formula>
    </cfRule>
  </conditionalFormatting>
  <conditionalFormatting sqref="I17:I21">
    <cfRule type="expression" priority="7" dxfId="3" stopIfTrue="1">
      <formula>COUNTIF(Feiertage,$C17)&gt;0</formula>
    </cfRule>
  </conditionalFormatting>
  <conditionalFormatting sqref="I24:I28">
    <cfRule type="expression" priority="6" dxfId="3" stopIfTrue="1">
      <formula>IF($C24="",0,WEEKDAY($C24,2))&gt;5</formula>
    </cfRule>
  </conditionalFormatting>
  <conditionalFormatting sqref="I24:I28">
    <cfRule type="expression" priority="5" dxfId="3" stopIfTrue="1">
      <formula>COUNTIF(Feiertage,$C24)&gt;0</formula>
    </cfRule>
  </conditionalFormatting>
  <conditionalFormatting sqref="I31:I35">
    <cfRule type="expression" priority="4" dxfId="3" stopIfTrue="1">
      <formula>IF($C31="",0,WEEKDAY($C31,2))&gt;5</formula>
    </cfRule>
  </conditionalFormatting>
  <conditionalFormatting sqref="I31:I35">
    <cfRule type="expression" priority="3" dxfId="3" stopIfTrue="1">
      <formula>COUNTIF(Feiertage,$C31)&gt;0</formula>
    </cfRule>
  </conditionalFormatting>
  <conditionalFormatting sqref="I38:I41">
    <cfRule type="expression" priority="2" dxfId="3" stopIfTrue="1">
      <formula>IF($C38="",0,WEEKDAY($C38,2))&gt;5</formula>
    </cfRule>
  </conditionalFormatting>
  <conditionalFormatting sqref="I38:I41">
    <cfRule type="expression" priority="1" dxfId="3" stopIfTrue="1">
      <formula>COUNTIF(Feiertage,$C38)&gt;0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view="pageLayout" zoomScale="90" zoomScalePageLayoutView="90" workbookViewId="0" topLeftCell="A29">
      <selection activeCell="H50" sqref="H50"/>
    </sheetView>
  </sheetViews>
  <sheetFormatPr defaultColWidth="11.421875" defaultRowHeight="12.75"/>
  <cols>
    <col min="2" max="3" width="15.28125" style="0" bestFit="1" customWidth="1"/>
    <col min="8" max="8" width="13.00390625" style="0" bestFit="1" customWidth="1"/>
    <col min="11" max="11" width="16.57421875" style="0" customWidth="1"/>
  </cols>
  <sheetData>
    <row r="1" spans="1:14" ht="18">
      <c r="A1" s="246" t="s">
        <v>30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</row>
    <row r="2" spans="1:14" ht="12.75">
      <c r="A2" s="249" t="s">
        <v>0</v>
      </c>
      <c r="B2" s="250"/>
      <c r="C2" s="250"/>
      <c r="D2" s="251"/>
      <c r="E2" s="280">
        <f>'Allgemeine Daten'!C3</f>
        <v>0</v>
      </c>
      <c r="F2" s="281"/>
      <c r="G2" s="281"/>
      <c r="H2" s="281"/>
      <c r="I2" s="281"/>
      <c r="J2" s="281"/>
      <c r="K2" s="281"/>
      <c r="L2" s="281"/>
      <c r="M2" s="281"/>
      <c r="N2" s="282"/>
    </row>
    <row r="3" spans="1:14" ht="12.75">
      <c r="A3" s="240" t="s">
        <v>1</v>
      </c>
      <c r="B3" s="255"/>
      <c r="C3" s="255"/>
      <c r="D3" s="256"/>
      <c r="E3" s="280" t="str">
        <f>'Allgemeine Daten'!C4</f>
        <v>Huber Mario</v>
      </c>
      <c r="F3" s="281"/>
      <c r="G3" s="281"/>
      <c r="H3" s="281"/>
      <c r="I3" s="281"/>
      <c r="J3" s="281"/>
      <c r="K3" s="281"/>
      <c r="L3" s="281"/>
      <c r="M3" s="281"/>
      <c r="N3" s="282"/>
    </row>
    <row r="4" spans="1:14" ht="12.75">
      <c r="A4" s="240" t="s">
        <v>2</v>
      </c>
      <c r="B4" s="255"/>
      <c r="C4" s="255"/>
      <c r="D4" s="256"/>
      <c r="E4" s="280" t="str">
        <f>'Allgemeine Daten'!C5</f>
        <v>Assistent der Geschäftsführung</v>
      </c>
      <c r="F4" s="281"/>
      <c r="G4" s="281"/>
      <c r="H4" s="281"/>
      <c r="I4" s="281"/>
      <c r="J4" s="281"/>
      <c r="K4" s="281"/>
      <c r="L4" s="281"/>
      <c r="M4" s="281"/>
      <c r="N4" s="282"/>
    </row>
    <row r="5" spans="1:14" ht="12.75">
      <c r="A5" s="240" t="s">
        <v>3</v>
      </c>
      <c r="B5" s="255"/>
      <c r="C5" s="255"/>
      <c r="D5" s="256"/>
      <c r="E5" s="280">
        <f>'Allgemeine Daten'!C6</f>
        <v>0</v>
      </c>
      <c r="F5" s="281"/>
      <c r="G5" s="281"/>
      <c r="H5" s="281"/>
      <c r="I5" s="281"/>
      <c r="J5" s="281"/>
      <c r="K5" s="281"/>
      <c r="L5" s="281"/>
      <c r="M5" s="281"/>
      <c r="N5" s="282"/>
    </row>
    <row r="6" spans="1:14" ht="12.75">
      <c r="A6" s="240" t="s">
        <v>4</v>
      </c>
      <c r="B6" s="255"/>
      <c r="C6" s="255"/>
      <c r="D6" s="256"/>
      <c r="E6" s="280" t="str">
        <f>'Allgemeine Daten'!C7</f>
        <v>xxx xxxxx </v>
      </c>
      <c r="F6" s="281"/>
      <c r="G6" s="281"/>
      <c r="H6" s="281"/>
      <c r="I6" s="281"/>
      <c r="J6" s="281"/>
      <c r="K6" s="281"/>
      <c r="L6" s="281"/>
      <c r="M6" s="281"/>
      <c r="N6" s="282"/>
    </row>
    <row r="7" spans="1:14" ht="12.75">
      <c r="A7" s="75" t="s">
        <v>21</v>
      </c>
      <c r="B7" s="76"/>
      <c r="C7" s="76"/>
      <c r="D7" s="77"/>
      <c r="E7" s="280">
        <f>'Allgemeine Daten'!C8</f>
        <v>5</v>
      </c>
      <c r="F7" s="281"/>
      <c r="G7" s="281"/>
      <c r="H7" s="281"/>
      <c r="I7" s="281"/>
      <c r="J7" s="281"/>
      <c r="K7" s="281"/>
      <c r="L7" s="281"/>
      <c r="M7" s="281"/>
      <c r="N7" s="282"/>
    </row>
    <row r="8" spans="1:14" ht="12.75">
      <c r="A8" s="240" t="s">
        <v>43</v>
      </c>
      <c r="B8" s="241"/>
      <c r="C8" s="241"/>
      <c r="D8" s="242"/>
      <c r="E8" s="167">
        <f>'Allgemeine Daten'!C15</f>
        <v>1</v>
      </c>
      <c r="F8" s="166" t="str">
        <f>'Allgemeine Daten'!D15</f>
        <v>Jänner</v>
      </c>
      <c r="G8" s="165">
        <f>'Allgemeine Daten'!E15</f>
        <v>2019</v>
      </c>
      <c r="H8" s="171"/>
      <c r="I8" s="171"/>
      <c r="J8" s="171"/>
      <c r="K8" s="171"/>
      <c r="L8" s="171"/>
      <c r="M8" s="171"/>
      <c r="N8" s="172"/>
    </row>
    <row r="9" spans="1:14" ht="12.75">
      <c r="A9" s="240" t="s">
        <v>5</v>
      </c>
      <c r="B9" s="255"/>
      <c r="C9" s="255"/>
      <c r="D9" s="256"/>
      <c r="E9" s="280">
        <f>'Allgemeine Daten'!C16</f>
        <v>0</v>
      </c>
      <c r="F9" s="281"/>
      <c r="G9" s="281"/>
      <c r="H9" s="281"/>
      <c r="I9" s="281"/>
      <c r="J9" s="281"/>
      <c r="K9" s="281"/>
      <c r="L9" s="281"/>
      <c r="M9" s="281"/>
      <c r="N9" s="282"/>
    </row>
    <row r="10" spans="1:14" ht="15">
      <c r="A10" s="257" t="s">
        <v>6</v>
      </c>
      <c r="B10" s="258"/>
      <c r="C10" s="258"/>
      <c r="D10" s="259"/>
      <c r="E10" s="264">
        <v>42063</v>
      </c>
      <c r="F10" s="265"/>
      <c r="G10" s="265"/>
      <c r="H10" s="265"/>
      <c r="I10" s="265"/>
      <c r="J10" s="265"/>
      <c r="K10" s="265"/>
      <c r="L10" s="265"/>
      <c r="M10" s="265"/>
      <c r="N10" s="266"/>
    </row>
    <row r="11" spans="1:14" ht="12.75">
      <c r="A11" s="260" t="s">
        <v>7</v>
      </c>
      <c r="B11" s="261"/>
      <c r="C11" s="261"/>
      <c r="D11" s="262"/>
      <c r="E11" s="283">
        <f>'Allgemeine Daten'!C17</f>
        <v>1.6041666666666667</v>
      </c>
      <c r="F11" s="281"/>
      <c r="G11" s="281"/>
      <c r="H11" s="281"/>
      <c r="I11" s="281"/>
      <c r="J11" s="281"/>
      <c r="K11" s="281"/>
      <c r="L11" s="281"/>
      <c r="M11" s="281"/>
      <c r="N11" s="282"/>
    </row>
    <row r="12" spans="1:14" ht="38.25">
      <c r="A12" s="18" t="s">
        <v>8</v>
      </c>
      <c r="B12" s="19" t="s">
        <v>9</v>
      </c>
      <c r="C12" s="20" t="s">
        <v>10</v>
      </c>
      <c r="D12" s="263" t="s">
        <v>11</v>
      </c>
      <c r="E12" s="263"/>
      <c r="F12" s="21" t="s">
        <v>12</v>
      </c>
      <c r="G12" s="20" t="s">
        <v>51</v>
      </c>
      <c r="H12" s="78" t="s">
        <v>50</v>
      </c>
      <c r="I12" s="78" t="s">
        <v>52</v>
      </c>
      <c r="J12" s="21" t="s">
        <v>55</v>
      </c>
      <c r="K12" s="71" t="s">
        <v>53</v>
      </c>
      <c r="L12" s="21" t="s">
        <v>13</v>
      </c>
      <c r="M12" s="21" t="s">
        <v>14</v>
      </c>
      <c r="N12" s="22" t="s">
        <v>15</v>
      </c>
    </row>
    <row r="13" spans="1:14" ht="25.5">
      <c r="A13" s="23"/>
      <c r="B13" s="24"/>
      <c r="C13" s="25"/>
      <c r="D13" s="25" t="s">
        <v>16</v>
      </c>
      <c r="E13" s="25" t="s">
        <v>17</v>
      </c>
      <c r="F13" s="25"/>
      <c r="G13" s="25"/>
      <c r="H13" s="26"/>
      <c r="I13" s="26"/>
      <c r="J13" s="25"/>
      <c r="K13" s="185" t="s">
        <v>87</v>
      </c>
      <c r="L13" s="25"/>
      <c r="M13" s="25"/>
      <c r="N13" s="27"/>
    </row>
    <row r="14" spans="1:14" ht="18">
      <c r="A14" s="8"/>
      <c r="B14" s="9">
        <f>C14</f>
        <v>42063</v>
      </c>
      <c r="C14" s="10">
        <f>E10</f>
        <v>42063</v>
      </c>
      <c r="D14" s="99"/>
      <c r="E14" s="99"/>
      <c r="F14" s="99"/>
      <c r="G14" s="12">
        <f>IF(OR(K14="U",K14="k",K14="S"),I14,E14-D14-F14)</f>
        <v>0</v>
      </c>
      <c r="H14" s="12"/>
      <c r="I14" s="108">
        <f>$E$11/$E$7</f>
        <v>0.32083333333333336</v>
      </c>
      <c r="J14" s="13"/>
      <c r="K14" s="101"/>
      <c r="L14" s="46">
        <f>COUNTIF(Feiertage!$B$2:$B$16,C14)</f>
        <v>0</v>
      </c>
      <c r="M14" s="100"/>
      <c r="N14" s="103"/>
    </row>
    <row r="15" spans="1:14" ht="18.75" thickBot="1">
      <c r="A15" s="8"/>
      <c r="B15" s="9">
        <f aca="true" t="shared" si="0" ref="B15:B44">C15</f>
        <v>42064</v>
      </c>
      <c r="C15" s="10">
        <f>C14+1</f>
        <v>42064</v>
      </c>
      <c r="D15" s="99">
        <v>0</v>
      </c>
      <c r="E15" s="99">
        <v>0</v>
      </c>
      <c r="F15" s="99">
        <v>0</v>
      </c>
      <c r="G15" s="12">
        <f aca="true" t="shared" si="1" ref="G15:G44">IF(OR(K15="U",K15="k",K15="S"),I15,E15-D15-F15)</f>
        <v>0</v>
      </c>
      <c r="H15" s="12"/>
      <c r="I15" s="108">
        <f>IF(OR(L15=1,'Allgemeine Daten'!C14=""),"",$E$11/$E$7)</f>
      </c>
      <c r="J15" s="13"/>
      <c r="K15" s="101"/>
      <c r="L15" s="46">
        <f>COUNTIF(Feiertage!$B$2:$B$16,C15)</f>
        <v>0</v>
      </c>
      <c r="M15" s="100"/>
      <c r="N15" s="103"/>
    </row>
    <row r="16" spans="1:14" ht="18.75" thickBot="1">
      <c r="A16" s="8"/>
      <c r="B16" s="9">
        <f t="shared" si="0"/>
        <v>42065</v>
      </c>
      <c r="C16" s="10">
        <f aca="true" t="shared" si="2" ref="C16:C44">C15+1</f>
        <v>42065</v>
      </c>
      <c r="D16" s="99">
        <v>0</v>
      </c>
      <c r="E16" s="99">
        <v>0</v>
      </c>
      <c r="F16" s="99">
        <v>0</v>
      </c>
      <c r="G16" s="12">
        <f t="shared" si="1"/>
        <v>0</v>
      </c>
      <c r="H16" s="87">
        <f>SUM(G14:G15)</f>
        <v>0</v>
      </c>
      <c r="I16" s="87">
        <f>SUM(I14:I15)</f>
        <v>0.32083333333333336</v>
      </c>
      <c r="J16" s="87">
        <f>H16-I16</f>
        <v>-0.32083333333333336</v>
      </c>
      <c r="K16" s="100"/>
      <c r="L16" s="46">
        <f>COUNTIF(Feiertage!$B$2:$B$16,C16)</f>
        <v>0</v>
      </c>
      <c r="M16" s="100"/>
      <c r="N16" s="104"/>
    </row>
    <row r="17" spans="1:14" ht="18">
      <c r="A17" s="8"/>
      <c r="B17" s="9">
        <f t="shared" si="0"/>
        <v>42066</v>
      </c>
      <c r="C17" s="10">
        <f t="shared" si="2"/>
        <v>42066</v>
      </c>
      <c r="D17" s="99"/>
      <c r="E17" s="99"/>
      <c r="F17" s="99"/>
      <c r="G17" s="12">
        <f t="shared" si="1"/>
        <v>0</v>
      </c>
      <c r="H17" s="45"/>
      <c r="I17" s="108">
        <f>$E$11/$E$7</f>
        <v>0.32083333333333336</v>
      </c>
      <c r="J17" s="83"/>
      <c r="K17" s="102"/>
      <c r="L17" s="46">
        <f>COUNTIF(Feiertage!$B$2:$B$16,C17)</f>
        <v>0</v>
      </c>
      <c r="M17" s="100"/>
      <c r="N17" s="104"/>
    </row>
    <row r="18" spans="1:14" ht="18">
      <c r="A18" s="8"/>
      <c r="B18" s="9">
        <f t="shared" si="0"/>
        <v>42067</v>
      </c>
      <c r="C18" s="10">
        <f t="shared" si="2"/>
        <v>42067</v>
      </c>
      <c r="D18" s="99"/>
      <c r="E18" s="99"/>
      <c r="F18" s="99"/>
      <c r="G18" s="12">
        <f t="shared" si="1"/>
        <v>0</v>
      </c>
      <c r="H18" s="81"/>
      <c r="I18" s="108">
        <f>$E$11/$E$7</f>
        <v>0.32083333333333336</v>
      </c>
      <c r="J18" s="82"/>
      <c r="K18" s="101"/>
      <c r="L18" s="46">
        <f>COUNTIF(Feiertage!$B$2:$B$16,C18)</f>
        <v>0</v>
      </c>
      <c r="M18" s="100"/>
      <c r="N18" s="105"/>
    </row>
    <row r="19" spans="1:14" ht="18">
      <c r="A19" s="28"/>
      <c r="B19" s="9">
        <f t="shared" si="0"/>
        <v>42068</v>
      </c>
      <c r="C19" s="10">
        <f t="shared" si="2"/>
        <v>42068</v>
      </c>
      <c r="D19" s="99"/>
      <c r="E19" s="99"/>
      <c r="F19" s="99"/>
      <c r="G19" s="12">
        <f t="shared" si="1"/>
        <v>0</v>
      </c>
      <c r="H19" s="82"/>
      <c r="I19" s="108">
        <f>$E$11/$E$7</f>
        <v>0.32083333333333336</v>
      </c>
      <c r="J19" s="13"/>
      <c r="K19" s="101"/>
      <c r="L19" s="46">
        <f>COUNTIF(Feiertage!$B$2:$B$16,C19)</f>
        <v>0</v>
      </c>
      <c r="M19" s="100"/>
      <c r="N19" s="105"/>
    </row>
    <row r="20" spans="1:14" ht="18">
      <c r="A20" s="8"/>
      <c r="B20" s="9">
        <f t="shared" si="0"/>
        <v>42069</v>
      </c>
      <c r="C20" s="10">
        <f t="shared" si="2"/>
        <v>42069</v>
      </c>
      <c r="D20" s="99"/>
      <c r="E20" s="99"/>
      <c r="F20" s="99"/>
      <c r="G20" s="12">
        <f t="shared" si="1"/>
        <v>0</v>
      </c>
      <c r="H20" s="12"/>
      <c r="I20" s="108">
        <f>$E$11/$E$7</f>
        <v>0.32083333333333336</v>
      </c>
      <c r="J20" s="83"/>
      <c r="K20" s="111"/>
      <c r="L20" s="46">
        <f>COUNTIF(Feiertage!$B$2:$B$16,C20)</f>
        <v>0</v>
      </c>
      <c r="M20" s="106"/>
      <c r="N20" s="107"/>
    </row>
    <row r="21" spans="1:14" ht="18">
      <c r="A21" s="8"/>
      <c r="B21" s="9">
        <f t="shared" si="0"/>
        <v>42070</v>
      </c>
      <c r="C21" s="10">
        <f>C20+1</f>
        <v>42070</v>
      </c>
      <c r="D21" s="99"/>
      <c r="E21" s="99"/>
      <c r="F21" s="99"/>
      <c r="G21" s="12">
        <f t="shared" si="1"/>
        <v>0</v>
      </c>
      <c r="H21" s="12"/>
      <c r="I21" s="108">
        <f>$E$11/$E$7</f>
        <v>0.32083333333333336</v>
      </c>
      <c r="J21" s="13"/>
      <c r="K21" s="101"/>
      <c r="L21" s="46">
        <f>COUNTIF(Feiertage!$B$2:$B$16,C21)</f>
        <v>0</v>
      </c>
      <c r="M21" s="100"/>
      <c r="N21" s="104"/>
    </row>
    <row r="22" spans="1:14" ht="18.75" thickBot="1">
      <c r="A22" s="8"/>
      <c r="B22" s="9">
        <f t="shared" si="0"/>
        <v>42071</v>
      </c>
      <c r="C22" s="10">
        <f t="shared" si="2"/>
        <v>42071</v>
      </c>
      <c r="D22" s="99">
        <v>0</v>
      </c>
      <c r="E22" s="99">
        <v>0</v>
      </c>
      <c r="F22" s="99">
        <v>0</v>
      </c>
      <c r="G22" s="12">
        <f t="shared" si="1"/>
        <v>0</v>
      </c>
      <c r="H22" s="44"/>
      <c r="I22" s="108">
        <f>IF(OR(L22=1,'Allgemeine Daten'!C14=""),"",$E$11/$E$7)</f>
      </c>
      <c r="J22" s="82"/>
      <c r="K22" s="101"/>
      <c r="L22" s="46">
        <f>COUNTIF(Feiertage!$B$2:$B$16,JC22)</f>
        <v>0</v>
      </c>
      <c r="M22" s="100"/>
      <c r="N22" s="104"/>
    </row>
    <row r="23" spans="1:14" ht="18.75" thickBot="1">
      <c r="A23" s="8"/>
      <c r="B23" s="9">
        <f t="shared" si="0"/>
        <v>42072</v>
      </c>
      <c r="C23" s="10">
        <f t="shared" si="2"/>
        <v>42072</v>
      </c>
      <c r="D23" s="99">
        <v>0</v>
      </c>
      <c r="E23" s="99">
        <v>0</v>
      </c>
      <c r="F23" s="99">
        <v>0</v>
      </c>
      <c r="G23" s="12">
        <f t="shared" si="1"/>
        <v>0</v>
      </c>
      <c r="H23" s="87">
        <f>SUM(G17:G22)</f>
        <v>0</v>
      </c>
      <c r="I23" s="87">
        <f>SUM(I17:I22)</f>
        <v>1.6041666666666667</v>
      </c>
      <c r="J23" s="87">
        <f>H23-I23</f>
        <v>-1.6041666666666667</v>
      </c>
      <c r="K23" s="101"/>
      <c r="L23" s="46">
        <f>COUNTIF(Feiertage!$B$2:$B$16,JC23)</f>
        <v>0</v>
      </c>
      <c r="M23" s="100"/>
      <c r="N23" s="104"/>
    </row>
    <row r="24" spans="1:14" ht="18">
      <c r="A24" s="8"/>
      <c r="B24" s="9">
        <f t="shared" si="0"/>
        <v>42073</v>
      </c>
      <c r="C24" s="10">
        <f t="shared" si="2"/>
        <v>42073</v>
      </c>
      <c r="D24" s="99"/>
      <c r="E24" s="99"/>
      <c r="F24" s="99"/>
      <c r="G24" s="12">
        <f t="shared" si="1"/>
        <v>0</v>
      </c>
      <c r="H24" s="45"/>
      <c r="I24" s="108">
        <f>$E$11/$E$7</f>
        <v>0.32083333333333336</v>
      </c>
      <c r="J24" s="83"/>
      <c r="K24" s="102"/>
      <c r="L24" s="46">
        <f>COUNTIF(Feiertage!$B$2:$B$16,C24)</f>
        <v>0</v>
      </c>
      <c r="M24" s="100"/>
      <c r="N24" s="104"/>
    </row>
    <row r="25" spans="1:14" ht="18">
      <c r="A25" s="8"/>
      <c r="B25" s="9">
        <f t="shared" si="0"/>
        <v>42074</v>
      </c>
      <c r="C25" s="10">
        <f t="shared" si="2"/>
        <v>42074</v>
      </c>
      <c r="D25" s="99"/>
      <c r="E25" s="99"/>
      <c r="F25" s="99"/>
      <c r="G25" s="12">
        <f t="shared" si="1"/>
        <v>0</v>
      </c>
      <c r="H25" s="44"/>
      <c r="I25" s="108">
        <f>$E$11/$E$7</f>
        <v>0.32083333333333336</v>
      </c>
      <c r="J25" s="82"/>
      <c r="K25" s="101"/>
      <c r="L25" s="46">
        <f>COUNTIF(Feiertage!$B$2:$B$16,C25)</f>
        <v>0</v>
      </c>
      <c r="M25" s="100"/>
      <c r="N25" s="104"/>
    </row>
    <row r="26" spans="1:14" ht="18">
      <c r="A26" s="8"/>
      <c r="B26" s="9">
        <f t="shared" si="0"/>
        <v>42075</v>
      </c>
      <c r="C26" s="10">
        <f t="shared" si="2"/>
        <v>42075</v>
      </c>
      <c r="D26" s="99"/>
      <c r="E26" s="99"/>
      <c r="F26" s="99"/>
      <c r="G26" s="12">
        <f t="shared" si="1"/>
        <v>0</v>
      </c>
      <c r="H26" s="13"/>
      <c r="I26" s="108">
        <f>$E$11/$E$7</f>
        <v>0.32083333333333336</v>
      </c>
      <c r="J26" s="13"/>
      <c r="K26" s="101"/>
      <c r="L26" s="46">
        <f>COUNTIF(Feiertage!$B$2:$B$16,C26)</f>
        <v>0</v>
      </c>
      <c r="M26" s="100"/>
      <c r="N26" s="104"/>
    </row>
    <row r="27" spans="1:14" ht="18">
      <c r="A27" s="8"/>
      <c r="B27" s="9">
        <f t="shared" si="0"/>
        <v>42076</v>
      </c>
      <c r="C27" s="10">
        <f t="shared" si="2"/>
        <v>42076</v>
      </c>
      <c r="D27" s="99"/>
      <c r="E27" s="99"/>
      <c r="F27" s="99"/>
      <c r="G27" s="12">
        <f t="shared" si="1"/>
        <v>0</v>
      </c>
      <c r="H27" s="83"/>
      <c r="I27" s="108">
        <f>$E$11/$E$7</f>
        <v>0.32083333333333336</v>
      </c>
      <c r="J27" s="83"/>
      <c r="K27" s="111"/>
      <c r="L27" s="46">
        <f>COUNTIF(Feiertage!$B$2:$B$16,C27)</f>
        <v>0</v>
      </c>
      <c r="M27" s="100"/>
      <c r="N27" s="104"/>
    </row>
    <row r="28" spans="1:14" ht="18">
      <c r="A28" s="8"/>
      <c r="B28" s="9">
        <f t="shared" si="0"/>
        <v>42077</v>
      </c>
      <c r="C28" s="10">
        <f>C27+1</f>
        <v>42077</v>
      </c>
      <c r="D28" s="99"/>
      <c r="E28" s="99"/>
      <c r="F28" s="99"/>
      <c r="G28" s="12">
        <f t="shared" si="1"/>
        <v>0</v>
      </c>
      <c r="H28" s="12"/>
      <c r="I28" s="108">
        <f>$E$11/$E$7</f>
        <v>0.32083333333333336</v>
      </c>
      <c r="J28" s="13"/>
      <c r="K28" s="101"/>
      <c r="L28" s="46">
        <f>COUNTIF(Feiertage!$B$2:$B$16,C28)</f>
        <v>0</v>
      </c>
      <c r="M28" s="100"/>
      <c r="N28" s="104"/>
    </row>
    <row r="29" spans="1:14" ht="18.75" thickBot="1">
      <c r="A29" s="8"/>
      <c r="B29" s="9">
        <f t="shared" si="0"/>
        <v>42078</v>
      </c>
      <c r="C29" s="10">
        <f t="shared" si="2"/>
        <v>42078</v>
      </c>
      <c r="D29" s="99">
        <v>0</v>
      </c>
      <c r="E29" s="99">
        <v>0</v>
      </c>
      <c r="F29" s="99">
        <v>0</v>
      </c>
      <c r="G29" s="12">
        <f t="shared" si="1"/>
        <v>0</v>
      </c>
      <c r="H29" s="44"/>
      <c r="I29" s="108">
        <f>IF(OR(L29=1,'Allgemeine Daten'!C14=""),"",$E$11/$E$7)</f>
      </c>
      <c r="J29" s="82"/>
      <c r="K29" s="101"/>
      <c r="L29" s="46">
        <f>COUNTIF(Feiertage!$B$2:$B$16,C29)</f>
        <v>0</v>
      </c>
      <c r="M29" s="100"/>
      <c r="N29" s="104"/>
    </row>
    <row r="30" spans="1:14" ht="18.75" thickBot="1">
      <c r="A30" s="8"/>
      <c r="B30" s="9">
        <f t="shared" si="0"/>
        <v>42079</v>
      </c>
      <c r="C30" s="10">
        <f t="shared" si="2"/>
        <v>42079</v>
      </c>
      <c r="D30" s="99">
        <v>0</v>
      </c>
      <c r="E30" s="99">
        <v>0</v>
      </c>
      <c r="F30" s="99">
        <v>0</v>
      </c>
      <c r="G30" s="12">
        <f t="shared" si="1"/>
        <v>0</v>
      </c>
      <c r="H30" s="87">
        <f>SUM(G24:G29)</f>
        <v>0</v>
      </c>
      <c r="I30" s="87">
        <f>SUM(I24:I29)</f>
        <v>1.6041666666666667</v>
      </c>
      <c r="J30" s="87">
        <f>H30-I30</f>
        <v>-1.6041666666666667</v>
      </c>
      <c r="K30" s="100"/>
      <c r="L30" s="46">
        <f>COUNTIF(Feiertage!$B$2:$B$16,C30)</f>
        <v>0</v>
      </c>
      <c r="M30" s="100"/>
      <c r="N30" s="104"/>
    </row>
    <row r="31" spans="1:14" ht="18">
      <c r="A31" s="8"/>
      <c r="B31" s="9">
        <f t="shared" si="0"/>
        <v>42080</v>
      </c>
      <c r="C31" s="10">
        <f t="shared" si="2"/>
        <v>42080</v>
      </c>
      <c r="D31" s="99"/>
      <c r="E31" s="99"/>
      <c r="F31" s="99"/>
      <c r="G31" s="12">
        <f t="shared" si="1"/>
        <v>0</v>
      </c>
      <c r="H31" s="45"/>
      <c r="I31" s="108">
        <f>$E$11/$E$7</f>
        <v>0.32083333333333336</v>
      </c>
      <c r="J31" s="83"/>
      <c r="K31" s="102"/>
      <c r="L31" s="46">
        <f>COUNTIF(Feiertage!$B$2:$B$16,C31)</f>
        <v>0</v>
      </c>
      <c r="M31" s="100"/>
      <c r="N31" s="104"/>
    </row>
    <row r="32" spans="1:14" ht="18">
      <c r="A32" s="8"/>
      <c r="B32" s="9">
        <f t="shared" si="0"/>
        <v>42081</v>
      </c>
      <c r="C32" s="10">
        <f t="shared" si="2"/>
        <v>42081</v>
      </c>
      <c r="D32" s="99"/>
      <c r="E32" s="99"/>
      <c r="F32" s="99"/>
      <c r="G32" s="12">
        <f t="shared" si="1"/>
        <v>0</v>
      </c>
      <c r="H32" s="44"/>
      <c r="I32" s="108">
        <f>$E$11/$E$7</f>
        <v>0.32083333333333336</v>
      </c>
      <c r="J32" s="82"/>
      <c r="K32" s="101"/>
      <c r="L32" s="46">
        <f>COUNTIF(Feiertage!$B$2:$B$16,C32)</f>
        <v>0</v>
      </c>
      <c r="M32" s="100"/>
      <c r="N32" s="104"/>
    </row>
    <row r="33" spans="1:14" ht="18">
      <c r="A33" s="8"/>
      <c r="B33" s="9">
        <f t="shared" si="0"/>
        <v>42082</v>
      </c>
      <c r="C33" s="10">
        <f t="shared" si="2"/>
        <v>42082</v>
      </c>
      <c r="D33" s="99"/>
      <c r="E33" s="99"/>
      <c r="F33" s="99"/>
      <c r="G33" s="12">
        <f t="shared" si="1"/>
        <v>0</v>
      </c>
      <c r="H33" s="13"/>
      <c r="I33" s="108">
        <f>$E$11/$E$7</f>
        <v>0.32083333333333336</v>
      </c>
      <c r="J33" s="13"/>
      <c r="K33" s="101"/>
      <c r="L33" s="46">
        <f>COUNTIF(Feiertage!$B$2:$B$16,C33)</f>
        <v>0</v>
      </c>
      <c r="M33" s="108"/>
      <c r="N33" s="104"/>
    </row>
    <row r="34" spans="1:14" ht="18">
      <c r="A34" s="8"/>
      <c r="B34" s="9">
        <f t="shared" si="0"/>
        <v>42083</v>
      </c>
      <c r="C34" s="10">
        <f t="shared" si="2"/>
        <v>42083</v>
      </c>
      <c r="D34" s="99"/>
      <c r="E34" s="99"/>
      <c r="F34" s="99"/>
      <c r="G34" s="12">
        <f t="shared" si="1"/>
        <v>0</v>
      </c>
      <c r="H34" s="83"/>
      <c r="I34" s="108">
        <f>$E$11/$E$7</f>
        <v>0.32083333333333336</v>
      </c>
      <c r="J34" s="83"/>
      <c r="K34" s="111"/>
      <c r="L34" s="46">
        <f>COUNTIF(Feiertage!$B$2:$B$16,C34)</f>
        <v>0</v>
      </c>
      <c r="M34" s="100"/>
      <c r="N34" s="104"/>
    </row>
    <row r="35" spans="1:14" ht="18">
      <c r="A35" s="8"/>
      <c r="B35" s="9">
        <f t="shared" si="0"/>
        <v>42084</v>
      </c>
      <c r="C35" s="10">
        <f>C34+1</f>
        <v>42084</v>
      </c>
      <c r="D35" s="99"/>
      <c r="E35" s="99"/>
      <c r="F35" s="99"/>
      <c r="G35" s="12">
        <f t="shared" si="1"/>
        <v>0</v>
      </c>
      <c r="H35" s="13"/>
      <c r="I35" s="108">
        <f>$E$11/$E$7</f>
        <v>0.32083333333333336</v>
      </c>
      <c r="J35" s="13"/>
      <c r="K35" s="101"/>
      <c r="L35" s="46">
        <f>COUNTIF(Feiertage!$B$2:$B$16,C35)</f>
        <v>0</v>
      </c>
      <c r="M35" s="100"/>
      <c r="N35" s="104"/>
    </row>
    <row r="36" spans="1:14" ht="18.75" thickBot="1">
      <c r="A36" s="8"/>
      <c r="B36" s="9">
        <f t="shared" si="0"/>
        <v>42085</v>
      </c>
      <c r="C36" s="10">
        <f t="shared" si="2"/>
        <v>42085</v>
      </c>
      <c r="D36" s="99">
        <v>0</v>
      </c>
      <c r="E36" s="99">
        <v>0</v>
      </c>
      <c r="F36" s="99">
        <v>0</v>
      </c>
      <c r="G36" s="12">
        <f t="shared" si="1"/>
        <v>0</v>
      </c>
      <c r="H36" s="44"/>
      <c r="I36" s="108">
        <f>IF(OR(L36=1,'Allgemeine Daten'!C14=""),"",$E$11/$E$7)</f>
      </c>
      <c r="J36" s="82"/>
      <c r="K36" s="101"/>
      <c r="L36" s="46">
        <f>COUNTIF(Feiertage!$B$2:$B$16,C36)</f>
        <v>0</v>
      </c>
      <c r="M36" s="100"/>
      <c r="N36" s="104"/>
    </row>
    <row r="37" spans="1:14" ht="18.75" thickBot="1">
      <c r="A37" s="8"/>
      <c r="B37" s="9">
        <f t="shared" si="0"/>
        <v>42086</v>
      </c>
      <c r="C37" s="10">
        <f t="shared" si="2"/>
        <v>42086</v>
      </c>
      <c r="D37" s="99">
        <v>0</v>
      </c>
      <c r="E37" s="99">
        <v>0</v>
      </c>
      <c r="F37" s="99">
        <v>0</v>
      </c>
      <c r="G37" s="12">
        <f t="shared" si="1"/>
        <v>0</v>
      </c>
      <c r="H37" s="87">
        <f>SUM(G31:G36)</f>
        <v>0</v>
      </c>
      <c r="I37" s="87">
        <f>SUM(I31:I36)</f>
        <v>1.6041666666666667</v>
      </c>
      <c r="J37" s="87">
        <f>H37-I37</f>
        <v>-1.6041666666666667</v>
      </c>
      <c r="K37" s="100"/>
      <c r="L37" s="46">
        <f>COUNTIF(Feiertage!$B$2:$B$16,C37)</f>
        <v>0</v>
      </c>
      <c r="M37" s="100"/>
      <c r="N37" s="104"/>
    </row>
    <row r="38" spans="1:14" ht="18">
      <c r="A38" s="8"/>
      <c r="B38" s="9">
        <f t="shared" si="0"/>
        <v>42087</v>
      </c>
      <c r="C38" s="10">
        <f t="shared" si="2"/>
        <v>42087</v>
      </c>
      <c r="D38" s="99"/>
      <c r="E38" s="99"/>
      <c r="F38" s="99"/>
      <c r="G38" s="12">
        <f t="shared" si="1"/>
        <v>0</v>
      </c>
      <c r="H38" s="45"/>
      <c r="I38" s="108">
        <f>$E$11/$E$7</f>
        <v>0.32083333333333336</v>
      </c>
      <c r="J38" s="83"/>
      <c r="K38" s="102"/>
      <c r="L38" s="46">
        <f>COUNTIF(Feiertage!$B$2:$B$16,C38)</f>
        <v>0</v>
      </c>
      <c r="M38" s="100"/>
      <c r="N38" s="104"/>
    </row>
    <row r="39" spans="1:14" ht="18">
      <c r="A39" s="8"/>
      <c r="B39" s="9">
        <f t="shared" si="0"/>
        <v>42088</v>
      </c>
      <c r="C39" s="10">
        <f t="shared" si="2"/>
        <v>42088</v>
      </c>
      <c r="D39" s="99"/>
      <c r="E39" s="99"/>
      <c r="F39" s="99"/>
      <c r="G39" s="12">
        <f t="shared" si="1"/>
        <v>0</v>
      </c>
      <c r="H39" s="44"/>
      <c r="I39" s="108">
        <f>$E$11/$E$7</f>
        <v>0.32083333333333336</v>
      </c>
      <c r="J39" s="82"/>
      <c r="K39" s="101"/>
      <c r="L39" s="46">
        <f>COUNTIF(Feiertage!$B$2:$B$16,C39)</f>
        <v>0</v>
      </c>
      <c r="M39" s="100"/>
      <c r="N39" s="104"/>
    </row>
    <row r="40" spans="1:14" ht="18">
      <c r="A40" s="8"/>
      <c r="B40" s="9">
        <f t="shared" si="0"/>
        <v>42089</v>
      </c>
      <c r="C40" s="10">
        <f t="shared" si="2"/>
        <v>42089</v>
      </c>
      <c r="D40" s="99"/>
      <c r="E40" s="99"/>
      <c r="F40" s="99"/>
      <c r="G40" s="12">
        <f t="shared" si="1"/>
        <v>0</v>
      </c>
      <c r="H40" s="13"/>
      <c r="I40" s="108">
        <f>$E$11/$E$7</f>
        <v>0.32083333333333336</v>
      </c>
      <c r="J40" s="13"/>
      <c r="K40" s="101"/>
      <c r="L40" s="46">
        <f>COUNTIF(Feiertage!$B$2:$B$16,C40)</f>
        <v>0</v>
      </c>
      <c r="M40" s="100"/>
      <c r="N40" s="104"/>
    </row>
    <row r="41" spans="1:14" ht="18">
      <c r="A41" s="29"/>
      <c r="B41" s="9">
        <f t="shared" si="0"/>
        <v>42090</v>
      </c>
      <c r="C41" s="10">
        <f t="shared" si="2"/>
        <v>42090</v>
      </c>
      <c r="D41" s="99"/>
      <c r="E41" s="99"/>
      <c r="F41" s="99"/>
      <c r="G41" s="12">
        <f t="shared" si="1"/>
        <v>0</v>
      </c>
      <c r="H41" s="45"/>
      <c r="I41" s="108">
        <f>$E$11/$E$7</f>
        <v>0.32083333333333336</v>
      </c>
      <c r="J41" s="83"/>
      <c r="K41" s="111"/>
      <c r="L41" s="46">
        <f>COUNTIF(Feiertage!$B$2:$B$16,C41)</f>
        <v>0</v>
      </c>
      <c r="M41" s="100"/>
      <c r="N41" s="104"/>
    </row>
    <row r="42" spans="1:14" ht="18">
      <c r="A42" s="8"/>
      <c r="B42" s="9">
        <f t="shared" si="0"/>
        <v>42091</v>
      </c>
      <c r="C42" s="10">
        <f>C41+1</f>
        <v>42091</v>
      </c>
      <c r="D42" s="99"/>
      <c r="E42" s="99"/>
      <c r="F42" s="99"/>
      <c r="G42" s="12">
        <f t="shared" si="1"/>
        <v>0</v>
      </c>
      <c r="H42" s="12"/>
      <c r="I42" s="108">
        <f>$E$11/$E$7</f>
        <v>0.32083333333333336</v>
      </c>
      <c r="J42" s="13"/>
      <c r="K42" s="101"/>
      <c r="L42" s="46">
        <f>COUNTIF(Feiertage!$B$2:$B$16,C42)</f>
        <v>0</v>
      </c>
      <c r="M42" s="100"/>
      <c r="N42" s="104"/>
    </row>
    <row r="43" spans="1:14" ht="18.75" thickBot="1">
      <c r="A43" s="8"/>
      <c r="B43" s="9">
        <f t="shared" si="0"/>
        <v>42092</v>
      </c>
      <c r="C43" s="10">
        <f t="shared" si="2"/>
        <v>42092</v>
      </c>
      <c r="D43" s="99"/>
      <c r="E43" s="99"/>
      <c r="F43" s="99">
        <v>0</v>
      </c>
      <c r="G43" s="12">
        <f t="shared" si="1"/>
        <v>0</v>
      </c>
      <c r="H43" s="12"/>
      <c r="I43" s="96">
        <f>IF(OR(L43=1,'Allgemeine Daten'!C14=""),"",$E$11/$E$7)</f>
      </c>
      <c r="J43" s="13"/>
      <c r="K43" s="101"/>
      <c r="L43" s="46">
        <f>COUNTIF(Feiertage!$B$2:$B$16,C43)</f>
        <v>0</v>
      </c>
      <c r="M43" s="100"/>
      <c r="N43" s="104"/>
    </row>
    <row r="44" spans="1:14" ht="18.75" thickBot="1">
      <c r="A44" s="29"/>
      <c r="B44" s="9">
        <f t="shared" si="0"/>
        <v>42093</v>
      </c>
      <c r="C44" s="10">
        <f t="shared" si="2"/>
        <v>42093</v>
      </c>
      <c r="D44" s="99">
        <v>0</v>
      </c>
      <c r="E44" s="99">
        <v>0</v>
      </c>
      <c r="F44" s="99">
        <v>0</v>
      </c>
      <c r="G44" s="12">
        <f t="shared" si="1"/>
        <v>0</v>
      </c>
      <c r="H44" s="87">
        <f>SUM(G38:G43)</f>
        <v>0</v>
      </c>
      <c r="I44" s="87">
        <f>SUM(I38:I43)</f>
        <v>1.6041666666666667</v>
      </c>
      <c r="J44" s="87">
        <f>H44-I44</f>
        <v>-1.6041666666666667</v>
      </c>
      <c r="K44" s="100"/>
      <c r="L44" s="46">
        <f>COUNTIF(Feiertage!$B$2:$B$16,C44)</f>
        <v>0</v>
      </c>
      <c r="M44" s="100"/>
      <c r="N44" s="104"/>
    </row>
    <row r="45" spans="1:14" ht="18">
      <c r="A45" s="29"/>
      <c r="B45" s="9"/>
      <c r="C45" s="10"/>
      <c r="D45" s="11"/>
      <c r="E45" s="11"/>
      <c r="F45" s="11"/>
      <c r="G45" s="12"/>
      <c r="K45" s="13"/>
      <c r="L45" s="46">
        <f>COUNTIF(Feiertage!$B$2:$B$16,Jänner!C45)</f>
        <v>0</v>
      </c>
      <c r="M45" s="94"/>
      <c r="N45" s="95"/>
    </row>
    <row r="46" spans="1:14" ht="18">
      <c r="A46" s="29"/>
      <c r="B46" s="9"/>
      <c r="C46" s="10"/>
      <c r="D46" s="11"/>
      <c r="E46" s="11"/>
      <c r="F46" s="11"/>
      <c r="G46" s="12"/>
      <c r="H46" s="12"/>
      <c r="I46" s="13"/>
      <c r="J46" s="13"/>
      <c r="K46" s="13"/>
      <c r="L46" s="46">
        <f>COUNTIF(Feiertage!$B$2:$B$16,Jänner!C46)</f>
        <v>0</v>
      </c>
      <c r="M46" s="13"/>
      <c r="N46" s="16"/>
    </row>
    <row r="47" spans="1:14" ht="18.75" thickBot="1">
      <c r="A47" s="29"/>
      <c r="B47" s="9"/>
      <c r="C47" s="10"/>
      <c r="D47" s="11"/>
      <c r="E47" s="11"/>
      <c r="F47" s="11"/>
      <c r="G47" s="12"/>
      <c r="H47" s="12"/>
      <c r="I47" s="82"/>
      <c r="J47" s="82"/>
      <c r="K47" s="13"/>
      <c r="L47" s="46">
        <f>COUNTIF(Feiertage!$B$2:$B$16,Jänner!C47)</f>
        <v>0</v>
      </c>
      <c r="M47" s="13"/>
      <c r="N47" s="16"/>
    </row>
    <row r="48" spans="1:14" ht="18.75" thickBot="1">
      <c r="A48" s="137" t="s">
        <v>70</v>
      </c>
      <c r="B48" s="9"/>
      <c r="C48" s="10"/>
      <c r="D48" s="11"/>
      <c r="E48" s="11"/>
      <c r="F48" s="11"/>
      <c r="G48" s="12"/>
      <c r="I48" s="140"/>
      <c r="J48" s="146">
        <f>Februar!J51</f>
        <v>-13.452083333333334</v>
      </c>
      <c r="K48" s="13"/>
      <c r="L48" s="46">
        <f>COUNTIF(Feiertage!$B$2:$B$16,Jänner!C49)</f>
        <v>0</v>
      </c>
      <c r="M48" s="13"/>
      <c r="N48" s="16"/>
    </row>
    <row r="49" spans="1:14" ht="18.75" thickBot="1">
      <c r="A49" s="237" t="s">
        <v>19</v>
      </c>
      <c r="B49" s="238"/>
      <c r="C49" s="238"/>
      <c r="D49" s="238"/>
      <c r="E49" s="238"/>
      <c r="F49" s="238"/>
      <c r="G49" s="279"/>
      <c r="H49" s="86">
        <f>H44+H37+H30+H23+H16</f>
        <v>0</v>
      </c>
      <c r="I49" s="85">
        <f>I44+I37+I30+I23+I16</f>
        <v>6.737500000000001</v>
      </c>
      <c r="J49" s="146">
        <f>J44+J37+J30+J23+J16</f>
        <v>-6.737500000000001</v>
      </c>
      <c r="K49" s="80"/>
      <c r="L49" s="46">
        <f>COUNTIF(Feiertage!$B$2:$B$16,Jänner!C50)</f>
        <v>0</v>
      </c>
      <c r="M49" s="17"/>
      <c r="N49" s="16"/>
    </row>
    <row r="50" spans="1:14" ht="18.75" thickBot="1">
      <c r="A50" s="30" t="s">
        <v>71</v>
      </c>
      <c r="B50" s="31"/>
      <c r="C50" s="31"/>
      <c r="D50" s="31"/>
      <c r="E50" s="31"/>
      <c r="F50" s="31"/>
      <c r="G50" s="15"/>
      <c r="H50" s="15"/>
      <c r="I50" s="32"/>
      <c r="J50" s="146">
        <f>J48+J49</f>
        <v>-20.189583333333335</v>
      </c>
      <c r="K50" s="32"/>
      <c r="L50" s="32"/>
      <c r="M50" s="33"/>
      <c r="N50" s="34"/>
    </row>
    <row r="51" spans="1:14" ht="18">
      <c r="A51" s="30"/>
      <c r="B51" s="31"/>
      <c r="C51" s="31"/>
      <c r="D51" s="31"/>
      <c r="E51" s="31"/>
      <c r="F51" s="31"/>
      <c r="G51" s="15"/>
      <c r="H51" s="15"/>
      <c r="I51" s="32"/>
      <c r="J51" s="32"/>
      <c r="K51" s="32"/>
      <c r="L51" s="32"/>
      <c r="M51" s="33"/>
      <c r="N51" s="34"/>
    </row>
    <row r="52" spans="1:14" ht="18">
      <c r="A52" s="30"/>
      <c r="B52" s="31"/>
      <c r="C52" s="31"/>
      <c r="D52" s="31"/>
      <c r="E52" s="31"/>
      <c r="F52" s="31"/>
      <c r="G52" s="15"/>
      <c r="H52" s="15"/>
      <c r="I52" s="32"/>
      <c r="J52" s="32"/>
      <c r="K52" s="32"/>
      <c r="L52" s="32"/>
      <c r="M52" s="33"/>
      <c r="N52" s="34"/>
    </row>
    <row r="53" spans="1:14" ht="12.75">
      <c r="A53" s="275" t="s">
        <v>18</v>
      </c>
      <c r="B53" s="276"/>
      <c r="C53" s="276"/>
      <c r="D53" s="35"/>
      <c r="E53" s="35"/>
      <c r="F53" s="35"/>
      <c r="G53" s="35"/>
      <c r="H53" s="35"/>
      <c r="I53" s="35"/>
      <c r="J53" s="35"/>
      <c r="K53" s="35"/>
      <c r="L53" s="35"/>
      <c r="M53" s="276" t="s">
        <v>72</v>
      </c>
      <c r="N53" s="277"/>
    </row>
    <row r="54" spans="1:14" ht="12.75">
      <c r="A54" s="267" t="s">
        <v>25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9" t="s">
        <v>27</v>
      </c>
      <c r="N54" s="270"/>
    </row>
    <row r="55" spans="1:14" ht="12.75">
      <c r="A55" s="271" t="s">
        <v>26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3" t="s">
        <v>28</v>
      </c>
      <c r="N55" s="274"/>
    </row>
    <row r="56" spans="1:14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8"/>
      <c r="N56" s="38"/>
    </row>
  </sheetData>
  <sheetProtection selectLockedCells="1"/>
  <mergeCells count="27">
    <mergeCell ref="A1:N1"/>
    <mergeCell ref="A2:D2"/>
    <mergeCell ref="E2:N2"/>
    <mergeCell ref="A3:D3"/>
    <mergeCell ref="E3:N3"/>
    <mergeCell ref="A4:D4"/>
    <mergeCell ref="E4:N4"/>
    <mergeCell ref="A5:D5"/>
    <mergeCell ref="E5:N5"/>
    <mergeCell ref="A6:D6"/>
    <mergeCell ref="E6:N6"/>
    <mergeCell ref="E7:N7"/>
    <mergeCell ref="A8:D8"/>
    <mergeCell ref="A9:D9"/>
    <mergeCell ref="E9:N9"/>
    <mergeCell ref="A10:D10"/>
    <mergeCell ref="E10:N10"/>
    <mergeCell ref="A11:D11"/>
    <mergeCell ref="E11:N11"/>
    <mergeCell ref="A55:L55"/>
    <mergeCell ref="M55:N55"/>
    <mergeCell ref="A49:G49"/>
    <mergeCell ref="D12:E12"/>
    <mergeCell ref="A53:C53"/>
    <mergeCell ref="M53:N53"/>
    <mergeCell ref="A54:L54"/>
    <mergeCell ref="M54:N54"/>
  </mergeCells>
  <conditionalFormatting sqref="M14:N44 L15:L49 J15:K15 J14:L14 H14:H15 A14:C15 F14 A23:E23 A37:E37 K16:K44 A16:F16 F22 A30:F30 F36 A44:F44 A17:C22 A24:C29 A31:C36 A38:C43">
    <cfRule type="expression" priority="186" dxfId="3" stopIfTrue="1">
      <formula>IF($C14="",0,WEEKDAY($C14,2))&gt;5</formula>
    </cfRule>
  </conditionalFormatting>
  <conditionalFormatting sqref="A46:K47 A45:G45 L15:L49 M14:N48 J15:K15 J14:L14 H14:H15 A14:C15 F14 A23:E23 A37:E37 K48 K16:K45 A16:F16 F22 A30:F30 F36 A44:F44 A17:C22 A24:C29 A31:C36 A38:C43">
    <cfRule type="expression" priority="179" dxfId="3" stopIfTrue="1">
      <formula>COUNTIF(Feiertage,$C14)&gt;0</formula>
    </cfRule>
  </conditionalFormatting>
  <conditionalFormatting sqref="K14:K47">
    <cfRule type="containsText" priority="55" dxfId="64" operator="containsText" stopIfTrue="1" text="S">
      <formula>NOT(ISERROR(SEARCH("S",K14)))</formula>
    </cfRule>
    <cfRule type="containsText" priority="183" dxfId="67" operator="containsText" stopIfTrue="1" text="K">
      <formula>NOT(ISERROR(SEARCH("K",K14)))</formula>
    </cfRule>
    <cfRule type="containsText" priority="184" dxfId="66" operator="containsText" stopIfTrue="1" text="U ">
      <formula>NOT(ISERROR(SEARCH("U ",K14)))</formula>
    </cfRule>
  </conditionalFormatting>
  <conditionalFormatting sqref="J13:J15 J24:J29 J31:J36 J38:J43 J46:J47 J49 J17:J22">
    <cfRule type="cellIs" priority="185" dxfId="67" operator="lessThan" stopIfTrue="1">
      <formula>0</formula>
    </cfRule>
  </conditionalFormatting>
  <conditionalFormatting sqref="J14:J15 J24:J29 J31:J36 J38:J43 J46:J47 J49 J17:J22">
    <cfRule type="cellIs" priority="180" dxfId="66" operator="greaterThan" stopIfTrue="1">
      <formula>0</formula>
    </cfRule>
  </conditionalFormatting>
  <conditionalFormatting sqref="K14:K49">
    <cfRule type="containsText" priority="178" dxfId="65" operator="containsText" stopIfTrue="1" text="U">
      <formula>NOT(ISERROR(SEARCH("U",K14)))</formula>
    </cfRule>
  </conditionalFormatting>
  <conditionalFormatting sqref="J24:J29 J31:J36 J38:J43 H31:H32 H24:H25 H41:H43 H34:H36 H27:H29 H17:H22 J17:J22 H38:H39">
    <cfRule type="expression" priority="177" dxfId="3" stopIfTrue="1">
      <formula>IF($C18="",0,WEEKDAY($C18,2))&gt;5</formula>
    </cfRule>
  </conditionalFormatting>
  <conditionalFormatting sqref="J24:J29 J31:J36 J38:J43 H31:H32 H24:H25 H41:H43 H34:H36 H27:H29 H17:H22 J17:J22 H38:H39">
    <cfRule type="expression" priority="174" dxfId="3" stopIfTrue="1">
      <formula>COUNTIF(Feiertage,$C18)&gt;0</formula>
    </cfRule>
  </conditionalFormatting>
  <conditionalFormatting sqref="H19">
    <cfRule type="cellIs" priority="176" dxfId="67" operator="lessThan" stopIfTrue="1">
      <formula>0</formula>
    </cfRule>
  </conditionalFormatting>
  <conditionalFormatting sqref="H19">
    <cfRule type="cellIs" priority="175" dxfId="66" operator="greaterThan" stopIfTrue="1">
      <formula>0</formula>
    </cfRule>
  </conditionalFormatting>
  <conditionalFormatting sqref="H26">
    <cfRule type="expression" priority="173" dxfId="3" stopIfTrue="1">
      <formula>IF($C27="",0,WEEKDAY($C27,2))&gt;5</formula>
    </cfRule>
  </conditionalFormatting>
  <conditionalFormatting sqref="H26">
    <cfRule type="expression" priority="170" dxfId="3" stopIfTrue="1">
      <formula>COUNTIF(Feiertage,$C27)&gt;0</formula>
    </cfRule>
  </conditionalFormatting>
  <conditionalFormatting sqref="H26">
    <cfRule type="cellIs" priority="172" dxfId="67" operator="lessThan" stopIfTrue="1">
      <formula>0</formula>
    </cfRule>
  </conditionalFormatting>
  <conditionalFormatting sqref="H26">
    <cfRule type="cellIs" priority="171" dxfId="66" operator="greaterThan" stopIfTrue="1">
      <formula>0</formula>
    </cfRule>
  </conditionalFormatting>
  <conditionalFormatting sqref="H33">
    <cfRule type="expression" priority="169" dxfId="3" stopIfTrue="1">
      <formula>IF($C34="",0,WEEKDAY($C34,2))&gt;5</formula>
    </cfRule>
  </conditionalFormatting>
  <conditionalFormatting sqref="H33">
    <cfRule type="expression" priority="166" dxfId="3" stopIfTrue="1">
      <formula>COUNTIF(Feiertage,$C34)&gt;0</formula>
    </cfRule>
  </conditionalFormatting>
  <conditionalFormatting sqref="H33">
    <cfRule type="cellIs" priority="168" dxfId="67" operator="lessThan" stopIfTrue="1">
      <formula>0</formula>
    </cfRule>
  </conditionalFormatting>
  <conditionalFormatting sqref="H33">
    <cfRule type="cellIs" priority="167" dxfId="66" operator="greaterThan" stopIfTrue="1">
      <formula>0</formula>
    </cfRule>
  </conditionalFormatting>
  <conditionalFormatting sqref="H40">
    <cfRule type="expression" priority="165" dxfId="3" stopIfTrue="1">
      <formula>IF($C41="",0,WEEKDAY($C41,2))&gt;5</formula>
    </cfRule>
  </conditionalFormatting>
  <conditionalFormatting sqref="H40">
    <cfRule type="expression" priority="162" dxfId="3" stopIfTrue="1">
      <formula>COUNTIF(Feiertage,$C41)&gt;0</formula>
    </cfRule>
  </conditionalFormatting>
  <conditionalFormatting sqref="H40">
    <cfRule type="cellIs" priority="164" dxfId="67" operator="lessThan" stopIfTrue="1">
      <formula>0</formula>
    </cfRule>
  </conditionalFormatting>
  <conditionalFormatting sqref="H40">
    <cfRule type="cellIs" priority="163" dxfId="66" operator="greaterThan" stopIfTrue="1">
      <formula>0</formula>
    </cfRule>
  </conditionalFormatting>
  <conditionalFormatting sqref="H16">
    <cfRule type="cellIs" priority="159" dxfId="67" operator="lessThan" stopIfTrue="1">
      <formula>0</formula>
    </cfRule>
  </conditionalFormatting>
  <conditionalFormatting sqref="H16">
    <cfRule type="cellIs" priority="158" dxfId="66" operator="greaterThan" stopIfTrue="1">
      <formula>0</formula>
    </cfRule>
  </conditionalFormatting>
  <conditionalFormatting sqref="H16">
    <cfRule type="expression" priority="160" dxfId="3" stopIfTrue="1">
      <formula>IF($C20="",0,WEEKDAY($C20,2))&gt;5</formula>
    </cfRule>
  </conditionalFormatting>
  <conditionalFormatting sqref="H16">
    <cfRule type="expression" priority="161" dxfId="3" stopIfTrue="1">
      <formula>COUNTIF(Feiertage,$C20)&gt;0</formula>
    </cfRule>
  </conditionalFormatting>
  <conditionalFormatting sqref="I16">
    <cfRule type="cellIs" priority="155" dxfId="67" operator="lessThan" stopIfTrue="1">
      <formula>0</formula>
    </cfRule>
  </conditionalFormatting>
  <conditionalFormatting sqref="I16">
    <cfRule type="cellIs" priority="154" dxfId="66" operator="greaterThan" stopIfTrue="1">
      <formula>0</formula>
    </cfRule>
  </conditionalFormatting>
  <conditionalFormatting sqref="I16">
    <cfRule type="expression" priority="156" dxfId="3" stopIfTrue="1">
      <formula>IF($C20="",0,WEEKDAY($C20,2))&gt;5</formula>
    </cfRule>
  </conditionalFormatting>
  <conditionalFormatting sqref="I16">
    <cfRule type="expression" priority="157" dxfId="3" stopIfTrue="1">
      <formula>COUNTIF(Feiertage,$C20)&gt;0</formula>
    </cfRule>
  </conditionalFormatting>
  <conditionalFormatting sqref="H23:J23">
    <cfRule type="cellIs" priority="151" dxfId="67" operator="lessThan" stopIfTrue="1">
      <formula>0</formula>
    </cfRule>
  </conditionalFormatting>
  <conditionalFormatting sqref="H23:J23">
    <cfRule type="cellIs" priority="150" dxfId="66" operator="greaterThan" stopIfTrue="1">
      <formula>0</formula>
    </cfRule>
  </conditionalFormatting>
  <conditionalFormatting sqref="H23:J23">
    <cfRule type="expression" priority="152" dxfId="3" stopIfTrue="1">
      <formula>IF($C27="",0,WEEKDAY($C27,2))&gt;5</formula>
    </cfRule>
  </conditionalFormatting>
  <conditionalFormatting sqref="H23:J23">
    <cfRule type="expression" priority="153" dxfId="3" stopIfTrue="1">
      <formula>COUNTIF(Feiertage,$C27)&gt;0</formula>
    </cfRule>
  </conditionalFormatting>
  <conditionalFormatting sqref="H30:J30">
    <cfRule type="cellIs" priority="147" dxfId="67" operator="lessThan" stopIfTrue="1">
      <formula>0</formula>
    </cfRule>
  </conditionalFormatting>
  <conditionalFormatting sqref="H30:J30">
    <cfRule type="cellIs" priority="146" dxfId="66" operator="greaterThan" stopIfTrue="1">
      <formula>0</formula>
    </cfRule>
  </conditionalFormatting>
  <conditionalFormatting sqref="H30:J30">
    <cfRule type="expression" priority="148" dxfId="3" stopIfTrue="1">
      <formula>IF($C34="",0,WEEKDAY($C34,2))&gt;5</formula>
    </cfRule>
  </conditionalFormatting>
  <conditionalFormatting sqref="H30:J30">
    <cfRule type="expression" priority="149" dxfId="3" stopIfTrue="1">
      <formula>COUNTIF(Feiertage,$C34)&gt;0</formula>
    </cfRule>
  </conditionalFormatting>
  <conditionalFormatting sqref="H37:J37">
    <cfRule type="cellIs" priority="143" dxfId="67" operator="lessThan" stopIfTrue="1">
      <formula>0</formula>
    </cfRule>
  </conditionalFormatting>
  <conditionalFormatting sqref="H37:J37">
    <cfRule type="cellIs" priority="142" dxfId="66" operator="greaterThan" stopIfTrue="1">
      <formula>0</formula>
    </cfRule>
  </conditionalFormatting>
  <conditionalFormatting sqref="H37:J37">
    <cfRule type="expression" priority="144" dxfId="3" stopIfTrue="1">
      <formula>IF($C41="",0,WEEKDAY($C41,2))&gt;5</formula>
    </cfRule>
  </conditionalFormatting>
  <conditionalFormatting sqref="H37:J37">
    <cfRule type="expression" priority="145" dxfId="3" stopIfTrue="1">
      <formula>COUNTIF(Feiertage,$C41)&gt;0</formula>
    </cfRule>
  </conditionalFormatting>
  <conditionalFormatting sqref="H44:J44">
    <cfRule type="cellIs" priority="139" dxfId="67" operator="lessThan" stopIfTrue="1">
      <formula>0</formula>
    </cfRule>
  </conditionalFormatting>
  <conditionalFormatting sqref="H44:J44">
    <cfRule type="cellIs" priority="138" dxfId="66" operator="greaterThan" stopIfTrue="1">
      <formula>0</formula>
    </cfRule>
  </conditionalFormatting>
  <conditionalFormatting sqref="H44:J44">
    <cfRule type="expression" priority="222" dxfId="3" stopIfTrue="1">
      <formula>IF(März!#REF!="",0,WEEKDAY(März!#REF!,2))&gt;5</formula>
    </cfRule>
  </conditionalFormatting>
  <conditionalFormatting sqref="H44:J44">
    <cfRule type="expression" priority="223" dxfId="3" stopIfTrue="1">
      <formula>COUNTIF(Feiertage,März!#REF!)&gt;0</formula>
    </cfRule>
  </conditionalFormatting>
  <conditionalFormatting sqref="J12">
    <cfRule type="cellIs" priority="137" dxfId="67" operator="lessThan" stopIfTrue="1">
      <formula>0</formula>
    </cfRule>
  </conditionalFormatting>
  <conditionalFormatting sqref="I22">
    <cfRule type="expression" priority="132" dxfId="3" stopIfTrue="1">
      <formula>IF($C23="",0,WEEKDAY($C23,2))&gt;5</formula>
    </cfRule>
  </conditionalFormatting>
  <conditionalFormatting sqref="I22">
    <cfRule type="expression" priority="131" dxfId="3" stopIfTrue="1">
      <formula>COUNTIF(Feiertage,$C23)&gt;0</formula>
    </cfRule>
  </conditionalFormatting>
  <conditionalFormatting sqref="I14:I15">
    <cfRule type="expression" priority="130" dxfId="3" stopIfTrue="1">
      <formula>IF($C14="",0,WEEKDAY($C14,2))&gt;5</formula>
    </cfRule>
  </conditionalFormatting>
  <conditionalFormatting sqref="I14:I15">
    <cfRule type="expression" priority="129" dxfId="3" stopIfTrue="1">
      <formula>COUNTIF(Feiertage,$C14)&gt;0</formula>
    </cfRule>
  </conditionalFormatting>
  <conditionalFormatting sqref="I29">
    <cfRule type="expression" priority="128" dxfId="3" stopIfTrue="1">
      <formula>IF($C30="",0,WEEKDAY($C30,2))&gt;5</formula>
    </cfRule>
  </conditionalFormatting>
  <conditionalFormatting sqref="I29">
    <cfRule type="expression" priority="127" dxfId="3" stopIfTrue="1">
      <formula>COUNTIF(Feiertage,$C30)&gt;0</formula>
    </cfRule>
  </conditionalFormatting>
  <conditionalFormatting sqref="I43">
    <cfRule type="expression" priority="124" dxfId="3" stopIfTrue="1">
      <formula>IF($C44="",0,WEEKDAY($C44,2))&gt;5</formula>
    </cfRule>
  </conditionalFormatting>
  <conditionalFormatting sqref="I43">
    <cfRule type="expression" priority="123" dxfId="3" stopIfTrue="1">
      <formula>COUNTIF(Feiertage,$C44)&gt;0</formula>
    </cfRule>
  </conditionalFormatting>
  <conditionalFormatting sqref="I36">
    <cfRule type="expression" priority="122" dxfId="3" stopIfTrue="1">
      <formula>IF($C37="",0,WEEKDAY($C37,2))&gt;5</formula>
    </cfRule>
  </conditionalFormatting>
  <conditionalFormatting sqref="I36">
    <cfRule type="expression" priority="121" dxfId="3" stopIfTrue="1">
      <formula>COUNTIF(Feiertage,$C37)&gt;0</formula>
    </cfRule>
  </conditionalFormatting>
  <conditionalFormatting sqref="A48:G48 I48">
    <cfRule type="expression" priority="108" dxfId="3" stopIfTrue="1">
      <formula>COUNTIF(Feiertage,$C48)&gt;0</formula>
    </cfRule>
  </conditionalFormatting>
  <conditionalFormatting sqref="J48">
    <cfRule type="cellIs" priority="107" dxfId="67" operator="lessThan" stopIfTrue="1">
      <formula>0</formula>
    </cfRule>
  </conditionalFormatting>
  <conditionalFormatting sqref="J48">
    <cfRule type="cellIs" priority="106" dxfId="66" operator="greaterThan" stopIfTrue="1">
      <formula>0</formula>
    </cfRule>
  </conditionalFormatting>
  <conditionalFormatting sqref="J48">
    <cfRule type="expression" priority="105" dxfId="3" stopIfTrue="1">
      <formula>IF($C48="",0,WEEKDAY($C48,2))&gt;5</formula>
    </cfRule>
  </conditionalFormatting>
  <conditionalFormatting sqref="J48">
    <cfRule type="expression" priority="104" dxfId="3" stopIfTrue="1">
      <formula>COUNTIF(Feiertage,$C48)&gt;0</formula>
    </cfRule>
  </conditionalFormatting>
  <conditionalFormatting sqref="J50">
    <cfRule type="cellIs" priority="103" dxfId="67" operator="lessThan" stopIfTrue="1">
      <formula>0</formula>
    </cfRule>
  </conditionalFormatting>
  <conditionalFormatting sqref="J50">
    <cfRule type="cellIs" priority="102" dxfId="66" operator="greaterThan" stopIfTrue="1">
      <formula>0</formula>
    </cfRule>
  </conditionalFormatting>
  <conditionalFormatting sqref="J50">
    <cfRule type="expression" priority="101" dxfId="3" stopIfTrue="1">
      <formula>IF($C50="",0,WEEKDAY($C50,2))&gt;5</formula>
    </cfRule>
  </conditionalFormatting>
  <conditionalFormatting sqref="J50">
    <cfRule type="expression" priority="100" dxfId="3" stopIfTrue="1">
      <formula>COUNTIF(Feiertage,$C50)&gt;0</formula>
    </cfRule>
  </conditionalFormatting>
  <conditionalFormatting sqref="E29">
    <cfRule type="expression" priority="73" dxfId="3" stopIfTrue="1">
      <formula>IF($C29="",0,WEEKDAY($C29,2))&gt;5</formula>
    </cfRule>
  </conditionalFormatting>
  <conditionalFormatting sqref="E29">
    <cfRule type="expression" priority="72" dxfId="3" stopIfTrue="1">
      <formula>COUNTIF(Feiertage,$C29)&gt;0</formula>
    </cfRule>
  </conditionalFormatting>
  <conditionalFormatting sqref="D15:E15">
    <cfRule type="expression" priority="97" dxfId="3" stopIfTrue="1">
      <formula>IF($C15="",0,WEEKDAY($C15,2))&gt;5</formula>
    </cfRule>
  </conditionalFormatting>
  <conditionalFormatting sqref="D15:E15">
    <cfRule type="expression" priority="96" dxfId="3" stopIfTrue="1">
      <formula>COUNTIF(Feiertage,$C15)&gt;0</formula>
    </cfRule>
  </conditionalFormatting>
  <conditionalFormatting sqref="D22">
    <cfRule type="expression" priority="95" dxfId="3" stopIfTrue="1">
      <formula>IF($C22="",0,WEEKDAY($C22,2))&gt;5</formula>
    </cfRule>
  </conditionalFormatting>
  <conditionalFormatting sqref="D22">
    <cfRule type="expression" priority="94" dxfId="3" stopIfTrue="1">
      <formula>COUNTIF(Feiertage,$C22)&gt;0</formula>
    </cfRule>
  </conditionalFormatting>
  <conditionalFormatting sqref="D36">
    <cfRule type="expression" priority="71" dxfId="3" stopIfTrue="1">
      <formula>IF($C36="",0,WEEKDAY($C36,2))&gt;5</formula>
    </cfRule>
  </conditionalFormatting>
  <conditionalFormatting sqref="D36">
    <cfRule type="expression" priority="70" dxfId="3" stopIfTrue="1">
      <formula>COUNTIF(Feiertage,$C36)&gt;0</formula>
    </cfRule>
  </conditionalFormatting>
  <conditionalFormatting sqref="E22">
    <cfRule type="expression" priority="79" dxfId="3" stopIfTrue="1">
      <formula>IF($C22="",0,WEEKDAY($C22,2))&gt;5</formula>
    </cfRule>
  </conditionalFormatting>
  <conditionalFormatting sqref="E22">
    <cfRule type="expression" priority="78" dxfId="3" stopIfTrue="1">
      <formula>COUNTIF(Feiertage,$C22)&gt;0</formula>
    </cfRule>
  </conditionalFormatting>
  <conditionalFormatting sqref="D29">
    <cfRule type="expression" priority="77" dxfId="3" stopIfTrue="1">
      <formula>IF($C29="",0,WEEKDAY($C29,2))&gt;5</formula>
    </cfRule>
  </conditionalFormatting>
  <conditionalFormatting sqref="D29">
    <cfRule type="expression" priority="76" dxfId="3" stopIfTrue="1">
      <formula>COUNTIF(Feiertage,$C29)&gt;0</formula>
    </cfRule>
  </conditionalFormatting>
  <conditionalFormatting sqref="E36">
    <cfRule type="expression" priority="67" dxfId="3" stopIfTrue="1">
      <formula>IF($C36="",0,WEEKDAY($C36,2))&gt;5</formula>
    </cfRule>
  </conditionalFormatting>
  <conditionalFormatting sqref="E36">
    <cfRule type="expression" priority="66" dxfId="3" stopIfTrue="1">
      <formula>COUNTIF(Feiertage,$C36)&gt;0</formula>
    </cfRule>
  </conditionalFormatting>
  <conditionalFormatting sqref="D43">
    <cfRule type="expression" priority="65" dxfId="3" stopIfTrue="1">
      <formula>IF($C43="",0,WEEKDAY($C43,2))&gt;5</formula>
    </cfRule>
  </conditionalFormatting>
  <conditionalFormatting sqref="D43">
    <cfRule type="expression" priority="64" dxfId="3" stopIfTrue="1">
      <formula>COUNTIF(Feiertage,$C43)&gt;0</formula>
    </cfRule>
  </conditionalFormatting>
  <conditionalFormatting sqref="E43">
    <cfRule type="expression" priority="61" dxfId="3" stopIfTrue="1">
      <formula>IF($C43="",0,WEEKDAY($C43,2))&gt;5</formula>
    </cfRule>
  </conditionalFormatting>
  <conditionalFormatting sqref="E43">
    <cfRule type="expression" priority="60" dxfId="3" stopIfTrue="1">
      <formula>COUNTIF(Feiertage,$C43)&gt;0</formula>
    </cfRule>
  </conditionalFormatting>
  <conditionalFormatting sqref="J16">
    <cfRule type="cellIs" priority="57" dxfId="67" operator="lessThan" stopIfTrue="1">
      <formula>0</formula>
    </cfRule>
  </conditionalFormatting>
  <conditionalFormatting sqref="J16">
    <cfRule type="cellIs" priority="56" dxfId="66" operator="greaterThan" stopIfTrue="1">
      <formula>0</formula>
    </cfRule>
  </conditionalFormatting>
  <conditionalFormatting sqref="J16">
    <cfRule type="expression" priority="58" dxfId="3" stopIfTrue="1">
      <formula>IF($C20="",0,WEEKDAY($C20,2))&gt;5</formula>
    </cfRule>
  </conditionalFormatting>
  <conditionalFormatting sqref="J16">
    <cfRule type="expression" priority="59" dxfId="3" stopIfTrue="1">
      <formula>COUNTIF(Feiertage,$C20)&gt;0</formula>
    </cfRule>
  </conditionalFormatting>
  <conditionalFormatting sqref="G14:G44">
    <cfRule type="expression" priority="54" dxfId="3" stopIfTrue="1">
      <formula>IF($C14="",0,WEEKDAY($C14,2))&gt;5</formula>
    </cfRule>
  </conditionalFormatting>
  <conditionalFormatting sqref="G14:G44">
    <cfRule type="expression" priority="53" dxfId="3" stopIfTrue="1">
      <formula>COUNTIF(Feiertage,$C14)&gt;0</formula>
    </cfRule>
  </conditionalFormatting>
  <conditionalFormatting sqref="F15 F23 F29 F37 F43">
    <cfRule type="expression" priority="52" dxfId="3" stopIfTrue="1">
      <formula>IF($C15="",0,WEEKDAY($C15,2))&gt;5</formula>
    </cfRule>
  </conditionalFormatting>
  <conditionalFormatting sqref="F15 F23 F29 F37 F43">
    <cfRule type="expression" priority="51" dxfId="3" stopIfTrue="1">
      <formula>COUNTIF(Feiertage,$C15)&gt;0</formula>
    </cfRule>
  </conditionalFormatting>
  <conditionalFormatting sqref="F19:F21">
    <cfRule type="expression" priority="42" dxfId="3" stopIfTrue="1">
      <formula>IF($C19="",0,WEEKDAY($C19,2))&gt;5</formula>
    </cfRule>
  </conditionalFormatting>
  <conditionalFormatting sqref="F19:F21">
    <cfRule type="expression" priority="41" dxfId="3" stopIfTrue="1">
      <formula>COUNTIF(Feiertage,$C19)&gt;0</formula>
    </cfRule>
  </conditionalFormatting>
  <conditionalFormatting sqref="D19:E21">
    <cfRule type="expression" priority="40" dxfId="3" stopIfTrue="1">
      <formula>IF($C19="",0,WEEKDAY($C19,2))&gt;5</formula>
    </cfRule>
  </conditionalFormatting>
  <conditionalFormatting sqref="D19:E21">
    <cfRule type="expression" priority="39" dxfId="3" stopIfTrue="1">
      <formula>COUNTIF(Feiertage,$C19)&gt;0</formula>
    </cfRule>
  </conditionalFormatting>
  <conditionalFormatting sqref="F17:F18">
    <cfRule type="expression" priority="38" dxfId="3" stopIfTrue="1">
      <formula>IF($C17="",0,WEEKDAY($C17,2))&gt;5</formula>
    </cfRule>
  </conditionalFormatting>
  <conditionalFormatting sqref="F17:F18">
    <cfRule type="expression" priority="37" dxfId="3" stopIfTrue="1">
      <formula>COUNTIF(Feiertage,$C17)&gt;0</formula>
    </cfRule>
  </conditionalFormatting>
  <conditionalFormatting sqref="D17:E18">
    <cfRule type="expression" priority="36" dxfId="3" stopIfTrue="1">
      <formula>IF($C17="",0,WEEKDAY($C17,2))&gt;5</formula>
    </cfRule>
  </conditionalFormatting>
  <conditionalFormatting sqref="D17:E18">
    <cfRule type="expression" priority="35" dxfId="3" stopIfTrue="1">
      <formula>COUNTIF(Feiertage,$C17)&gt;0</formula>
    </cfRule>
  </conditionalFormatting>
  <conditionalFormatting sqref="F26:F28">
    <cfRule type="expression" priority="34" dxfId="3" stopIfTrue="1">
      <formula>IF($C26="",0,WEEKDAY($C26,2))&gt;5</formula>
    </cfRule>
  </conditionalFormatting>
  <conditionalFormatting sqref="F26:F28">
    <cfRule type="expression" priority="33" dxfId="3" stopIfTrue="1">
      <formula>COUNTIF(Feiertage,$C26)&gt;0</formula>
    </cfRule>
  </conditionalFormatting>
  <conditionalFormatting sqref="D26:E28">
    <cfRule type="expression" priority="32" dxfId="3" stopIfTrue="1">
      <formula>IF($C26="",0,WEEKDAY($C26,2))&gt;5</formula>
    </cfRule>
  </conditionalFormatting>
  <conditionalFormatting sqref="D26:E28">
    <cfRule type="expression" priority="31" dxfId="3" stopIfTrue="1">
      <formula>COUNTIF(Feiertage,$C26)&gt;0</formula>
    </cfRule>
  </conditionalFormatting>
  <conditionalFormatting sqref="F24:F25">
    <cfRule type="expression" priority="30" dxfId="3" stopIfTrue="1">
      <formula>IF($C24="",0,WEEKDAY($C24,2))&gt;5</formula>
    </cfRule>
  </conditionalFormatting>
  <conditionalFormatting sqref="F24:F25">
    <cfRule type="expression" priority="29" dxfId="3" stopIfTrue="1">
      <formula>COUNTIF(Feiertage,$C24)&gt;0</formula>
    </cfRule>
  </conditionalFormatting>
  <conditionalFormatting sqref="D24:E25">
    <cfRule type="expression" priority="28" dxfId="3" stopIfTrue="1">
      <formula>IF($C24="",0,WEEKDAY($C24,2))&gt;5</formula>
    </cfRule>
  </conditionalFormatting>
  <conditionalFormatting sqref="D24:E25">
    <cfRule type="expression" priority="27" dxfId="3" stopIfTrue="1">
      <formula>COUNTIF(Feiertage,$C24)&gt;0</formula>
    </cfRule>
  </conditionalFormatting>
  <conditionalFormatting sqref="F33:F35">
    <cfRule type="expression" priority="26" dxfId="3" stopIfTrue="1">
      <formula>IF($C33="",0,WEEKDAY($C33,2))&gt;5</formula>
    </cfRule>
  </conditionalFormatting>
  <conditionalFormatting sqref="F33:F35">
    <cfRule type="expression" priority="25" dxfId="3" stopIfTrue="1">
      <formula>COUNTIF(Feiertage,$C33)&gt;0</formula>
    </cfRule>
  </conditionalFormatting>
  <conditionalFormatting sqref="D33:E35">
    <cfRule type="expression" priority="24" dxfId="3" stopIfTrue="1">
      <formula>IF($C33="",0,WEEKDAY($C33,2))&gt;5</formula>
    </cfRule>
  </conditionalFormatting>
  <conditionalFormatting sqref="D33:E35">
    <cfRule type="expression" priority="23" dxfId="3" stopIfTrue="1">
      <formula>COUNTIF(Feiertage,$C33)&gt;0</formula>
    </cfRule>
  </conditionalFormatting>
  <conditionalFormatting sqref="F31:F32">
    <cfRule type="expression" priority="22" dxfId="3" stopIfTrue="1">
      <formula>IF($C31="",0,WEEKDAY($C31,2))&gt;5</formula>
    </cfRule>
  </conditionalFormatting>
  <conditionalFormatting sqref="F31:F32">
    <cfRule type="expression" priority="21" dxfId="3" stopIfTrue="1">
      <formula>COUNTIF(Feiertage,$C31)&gt;0</formula>
    </cfRule>
  </conditionalFormatting>
  <conditionalFormatting sqref="D31:E32">
    <cfRule type="expression" priority="20" dxfId="3" stopIfTrue="1">
      <formula>IF($C31="",0,WEEKDAY($C31,2))&gt;5</formula>
    </cfRule>
  </conditionalFormatting>
  <conditionalFormatting sqref="D31:E32">
    <cfRule type="expression" priority="19" dxfId="3" stopIfTrue="1">
      <formula>COUNTIF(Feiertage,$C31)&gt;0</formula>
    </cfRule>
  </conditionalFormatting>
  <conditionalFormatting sqref="D14:E14">
    <cfRule type="expression" priority="18" dxfId="3" stopIfTrue="1">
      <formula>IF($C14="",0,WEEKDAY($C14,2))&gt;5</formula>
    </cfRule>
  </conditionalFormatting>
  <conditionalFormatting sqref="D14:E14">
    <cfRule type="expression" priority="17" dxfId="3" stopIfTrue="1">
      <formula>COUNTIF(Feiertage,$C14)&gt;0</formula>
    </cfRule>
  </conditionalFormatting>
  <conditionalFormatting sqref="F40:F42">
    <cfRule type="expression" priority="16" dxfId="3" stopIfTrue="1">
      <formula>IF($C40="",0,WEEKDAY($C40,2))&gt;5</formula>
    </cfRule>
  </conditionalFormatting>
  <conditionalFormatting sqref="F40:F42">
    <cfRule type="expression" priority="15" dxfId="3" stopIfTrue="1">
      <formula>COUNTIF(Feiertage,$C40)&gt;0</formula>
    </cfRule>
  </conditionalFormatting>
  <conditionalFormatting sqref="D40:E42">
    <cfRule type="expression" priority="14" dxfId="3" stopIfTrue="1">
      <formula>IF($C40="",0,WEEKDAY($C40,2))&gt;5</formula>
    </cfRule>
  </conditionalFormatting>
  <conditionalFormatting sqref="D40:E42">
    <cfRule type="expression" priority="13" dxfId="3" stopIfTrue="1">
      <formula>COUNTIF(Feiertage,$C40)&gt;0</formula>
    </cfRule>
  </conditionalFormatting>
  <conditionalFormatting sqref="F38:F39">
    <cfRule type="expression" priority="12" dxfId="3" stopIfTrue="1">
      <formula>IF($C38="",0,WEEKDAY($C38,2))&gt;5</formula>
    </cfRule>
  </conditionalFormatting>
  <conditionalFormatting sqref="F38:F39">
    <cfRule type="expression" priority="11" dxfId="3" stopIfTrue="1">
      <formula>COUNTIF(Feiertage,$C38)&gt;0</formula>
    </cfRule>
  </conditionalFormatting>
  <conditionalFormatting sqref="D38:E39">
    <cfRule type="expression" priority="10" dxfId="3" stopIfTrue="1">
      <formula>IF($C38="",0,WEEKDAY($C38,2))&gt;5</formula>
    </cfRule>
  </conditionalFormatting>
  <conditionalFormatting sqref="D38:E39">
    <cfRule type="expression" priority="9" dxfId="3" stopIfTrue="1">
      <formula>COUNTIF(Feiertage,$C38)&gt;0</formula>
    </cfRule>
  </conditionalFormatting>
  <conditionalFormatting sqref="I17:I21">
    <cfRule type="expression" priority="8" dxfId="3" stopIfTrue="1">
      <formula>IF($C17="",0,WEEKDAY($C17,2))&gt;5</formula>
    </cfRule>
  </conditionalFormatting>
  <conditionalFormatting sqref="I17:I21">
    <cfRule type="expression" priority="7" dxfId="3" stopIfTrue="1">
      <formula>COUNTIF(Feiertage,$C17)&gt;0</formula>
    </cfRule>
  </conditionalFormatting>
  <conditionalFormatting sqref="I24:I28">
    <cfRule type="expression" priority="6" dxfId="3" stopIfTrue="1">
      <formula>IF($C24="",0,WEEKDAY($C24,2))&gt;5</formula>
    </cfRule>
  </conditionalFormatting>
  <conditionalFormatting sqref="I24:I28">
    <cfRule type="expression" priority="5" dxfId="3" stopIfTrue="1">
      <formula>COUNTIF(Feiertage,$C24)&gt;0</formula>
    </cfRule>
  </conditionalFormatting>
  <conditionalFormatting sqref="I31:I35">
    <cfRule type="expression" priority="4" dxfId="3" stopIfTrue="1">
      <formula>IF($C31="",0,WEEKDAY($C31,2))&gt;5</formula>
    </cfRule>
  </conditionalFormatting>
  <conditionalFormatting sqref="I31:I35">
    <cfRule type="expression" priority="3" dxfId="3" stopIfTrue="1">
      <formula>COUNTIF(Feiertage,$C31)&gt;0</formula>
    </cfRule>
  </conditionalFormatting>
  <conditionalFormatting sqref="I38:I42">
    <cfRule type="expression" priority="2" dxfId="3" stopIfTrue="1">
      <formula>IF($C38="",0,WEEKDAY($C38,2))&gt;5</formula>
    </cfRule>
  </conditionalFormatting>
  <conditionalFormatting sqref="I38:I42">
    <cfRule type="expression" priority="1" dxfId="3" stopIfTrue="1">
      <formula>COUNTIF(Feiertage,$C38)&gt;0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view="pageLayout" zoomScale="90" zoomScalePageLayoutView="90" workbookViewId="0" topLeftCell="A28">
      <selection activeCell="H51" sqref="H51"/>
    </sheetView>
  </sheetViews>
  <sheetFormatPr defaultColWidth="11.421875" defaultRowHeight="12.75"/>
  <cols>
    <col min="2" max="3" width="15.28125" style="0" bestFit="1" customWidth="1"/>
    <col min="7" max="7" width="13.140625" style="0" bestFit="1" customWidth="1"/>
    <col min="11" max="11" width="17.00390625" style="0" customWidth="1"/>
  </cols>
  <sheetData>
    <row r="1" spans="1:14" ht="18">
      <c r="A1" s="246" t="s">
        <v>30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</row>
    <row r="2" spans="1:14" ht="12.75">
      <c r="A2" s="249" t="s">
        <v>0</v>
      </c>
      <c r="B2" s="250"/>
      <c r="C2" s="250"/>
      <c r="D2" s="251"/>
      <c r="E2" s="280">
        <f>'Allgemeine Daten'!C3</f>
        <v>0</v>
      </c>
      <c r="F2" s="281"/>
      <c r="G2" s="281"/>
      <c r="H2" s="281"/>
      <c r="I2" s="281"/>
      <c r="J2" s="281"/>
      <c r="K2" s="281"/>
      <c r="L2" s="281"/>
      <c r="M2" s="281"/>
      <c r="N2" s="282"/>
    </row>
    <row r="3" spans="1:14" ht="12.75">
      <c r="A3" s="240" t="s">
        <v>1</v>
      </c>
      <c r="B3" s="255"/>
      <c r="C3" s="255"/>
      <c r="D3" s="256"/>
      <c r="E3" s="280" t="str">
        <f>'Allgemeine Daten'!C4</f>
        <v>Huber Mario</v>
      </c>
      <c r="F3" s="281"/>
      <c r="G3" s="281"/>
      <c r="H3" s="281"/>
      <c r="I3" s="281"/>
      <c r="J3" s="281"/>
      <c r="K3" s="281"/>
      <c r="L3" s="281"/>
      <c r="M3" s="281"/>
      <c r="N3" s="282"/>
    </row>
    <row r="4" spans="1:14" ht="12.75">
      <c r="A4" s="240" t="s">
        <v>2</v>
      </c>
      <c r="B4" s="255"/>
      <c r="C4" s="255"/>
      <c r="D4" s="256"/>
      <c r="E4" s="280" t="str">
        <f>'Allgemeine Daten'!C5</f>
        <v>Assistent der Geschäftsführung</v>
      </c>
      <c r="F4" s="281"/>
      <c r="G4" s="281"/>
      <c r="H4" s="281"/>
      <c r="I4" s="281"/>
      <c r="J4" s="281"/>
      <c r="K4" s="281"/>
      <c r="L4" s="281"/>
      <c r="M4" s="281"/>
      <c r="N4" s="282"/>
    </row>
    <row r="5" spans="1:14" ht="12.75">
      <c r="A5" s="240" t="s">
        <v>3</v>
      </c>
      <c r="B5" s="255"/>
      <c r="C5" s="255"/>
      <c r="D5" s="256"/>
      <c r="E5" s="280">
        <f>'Allgemeine Daten'!C6</f>
        <v>0</v>
      </c>
      <c r="F5" s="281"/>
      <c r="G5" s="281"/>
      <c r="H5" s="281"/>
      <c r="I5" s="281"/>
      <c r="J5" s="281"/>
      <c r="K5" s="281"/>
      <c r="L5" s="281"/>
      <c r="M5" s="281"/>
      <c r="N5" s="282"/>
    </row>
    <row r="6" spans="1:14" ht="12.75">
      <c r="A6" s="240" t="s">
        <v>4</v>
      </c>
      <c r="B6" s="255"/>
      <c r="C6" s="255"/>
      <c r="D6" s="256"/>
      <c r="E6" s="280" t="str">
        <f>'Allgemeine Daten'!C7</f>
        <v>xxx xxxxx </v>
      </c>
      <c r="F6" s="281"/>
      <c r="G6" s="281"/>
      <c r="H6" s="281"/>
      <c r="I6" s="281"/>
      <c r="J6" s="281"/>
      <c r="K6" s="281"/>
      <c r="L6" s="281"/>
      <c r="M6" s="281"/>
      <c r="N6" s="282"/>
    </row>
    <row r="7" spans="1:14" ht="12.75">
      <c r="A7" s="75" t="s">
        <v>21</v>
      </c>
      <c r="B7" s="76"/>
      <c r="C7" s="76"/>
      <c r="D7" s="77"/>
      <c r="E7" s="280">
        <f>'Allgemeine Daten'!C8</f>
        <v>5</v>
      </c>
      <c r="F7" s="281"/>
      <c r="G7" s="281"/>
      <c r="H7" s="281"/>
      <c r="I7" s="281"/>
      <c r="J7" s="281"/>
      <c r="K7" s="281"/>
      <c r="L7" s="281"/>
      <c r="M7" s="281"/>
      <c r="N7" s="282"/>
    </row>
    <row r="8" spans="1:14" ht="12.75">
      <c r="A8" s="240" t="s">
        <v>43</v>
      </c>
      <c r="B8" s="241"/>
      <c r="C8" s="241"/>
      <c r="D8" s="242"/>
      <c r="E8" s="167">
        <f>'Allgemeine Daten'!C15</f>
        <v>1</v>
      </c>
      <c r="F8" s="166" t="str">
        <f>'Allgemeine Daten'!D15</f>
        <v>Jänner</v>
      </c>
      <c r="G8" s="165">
        <f>'Allgemeine Daten'!E15</f>
        <v>2019</v>
      </c>
      <c r="H8" s="171"/>
      <c r="I8" s="171"/>
      <c r="J8" s="171"/>
      <c r="K8" s="171"/>
      <c r="L8" s="171"/>
      <c r="M8" s="171"/>
      <c r="N8" s="172"/>
    </row>
    <row r="9" spans="1:14" ht="12.75">
      <c r="A9" s="240" t="s">
        <v>5</v>
      </c>
      <c r="B9" s="255"/>
      <c r="C9" s="255"/>
      <c r="D9" s="256"/>
      <c r="E9" s="280">
        <f>'Allgemeine Daten'!C16</f>
        <v>0</v>
      </c>
      <c r="F9" s="281"/>
      <c r="G9" s="281"/>
      <c r="H9" s="281"/>
      <c r="I9" s="281"/>
      <c r="J9" s="281"/>
      <c r="K9" s="281"/>
      <c r="L9" s="281"/>
      <c r="M9" s="281"/>
      <c r="N9" s="282"/>
    </row>
    <row r="10" spans="1:14" ht="15">
      <c r="A10" s="257" t="s">
        <v>6</v>
      </c>
      <c r="B10" s="258"/>
      <c r="C10" s="258"/>
      <c r="D10" s="259"/>
      <c r="E10" s="264">
        <v>42094</v>
      </c>
      <c r="F10" s="265"/>
      <c r="G10" s="265"/>
      <c r="H10" s="265"/>
      <c r="I10" s="265"/>
      <c r="J10" s="265"/>
      <c r="K10" s="265"/>
      <c r="L10" s="265"/>
      <c r="M10" s="265"/>
      <c r="N10" s="266"/>
    </row>
    <row r="11" spans="1:14" ht="12.75">
      <c r="A11" s="260" t="s">
        <v>7</v>
      </c>
      <c r="B11" s="261"/>
      <c r="C11" s="261"/>
      <c r="D11" s="262"/>
      <c r="E11" s="283">
        <f>'Allgemeine Daten'!C17</f>
        <v>1.6041666666666667</v>
      </c>
      <c r="F11" s="281"/>
      <c r="G11" s="281"/>
      <c r="H11" s="281"/>
      <c r="I11" s="281"/>
      <c r="J11" s="281"/>
      <c r="K11" s="281"/>
      <c r="L11" s="281"/>
      <c r="M11" s="281"/>
      <c r="N11" s="282"/>
    </row>
    <row r="12" spans="1:14" ht="38.25">
      <c r="A12" s="18" t="s">
        <v>8</v>
      </c>
      <c r="B12" s="19" t="s">
        <v>9</v>
      </c>
      <c r="C12" s="20" t="s">
        <v>10</v>
      </c>
      <c r="D12" s="263" t="s">
        <v>11</v>
      </c>
      <c r="E12" s="263"/>
      <c r="F12" s="21" t="s">
        <v>12</v>
      </c>
      <c r="G12" s="20" t="s">
        <v>51</v>
      </c>
      <c r="H12" s="78" t="s">
        <v>50</v>
      </c>
      <c r="I12" s="78" t="s">
        <v>52</v>
      </c>
      <c r="J12" s="21" t="s">
        <v>55</v>
      </c>
      <c r="K12" s="71" t="s">
        <v>53</v>
      </c>
      <c r="L12" s="21" t="s">
        <v>13</v>
      </c>
      <c r="M12" s="21" t="s">
        <v>14</v>
      </c>
      <c r="N12" s="22" t="s">
        <v>15</v>
      </c>
    </row>
    <row r="13" spans="1:14" ht="25.5">
      <c r="A13" s="23"/>
      <c r="B13" s="24"/>
      <c r="C13" s="25"/>
      <c r="D13" s="25" t="s">
        <v>16</v>
      </c>
      <c r="E13" s="25" t="s">
        <v>17</v>
      </c>
      <c r="F13" s="25"/>
      <c r="G13" s="25"/>
      <c r="H13" s="26"/>
      <c r="I13" s="26"/>
      <c r="J13" s="25"/>
      <c r="K13" s="185" t="s">
        <v>87</v>
      </c>
      <c r="L13" s="25"/>
      <c r="M13" s="25"/>
      <c r="N13" s="27"/>
    </row>
    <row r="14" spans="1:14" ht="18">
      <c r="A14" s="8"/>
      <c r="B14" s="9">
        <f>C14</f>
        <v>42094</v>
      </c>
      <c r="C14" s="10">
        <f>E10</f>
        <v>42094</v>
      </c>
      <c r="D14" s="99"/>
      <c r="E14" s="99"/>
      <c r="F14" s="99"/>
      <c r="G14" s="12">
        <f>IF(OR(K14="U",K14="k",K14="S"),I14,E14-D14-F14)</f>
        <v>0</v>
      </c>
      <c r="H14" s="12"/>
      <c r="I14" s="108">
        <f>$E$11/$E$7</f>
        <v>0.32083333333333336</v>
      </c>
      <c r="J14" s="13"/>
      <c r="K14" s="100"/>
      <c r="L14" s="46">
        <f>COUNTIF(Feiertage!$B$2:$B$16,C14)</f>
        <v>0</v>
      </c>
      <c r="M14" s="100"/>
      <c r="N14" s="103"/>
    </row>
    <row r="15" spans="1:14" ht="18">
      <c r="A15" s="8"/>
      <c r="B15" s="9">
        <f aca="true" t="shared" si="0" ref="B15:B43">C15</f>
        <v>42095</v>
      </c>
      <c r="C15" s="10">
        <f>C14+1</f>
        <v>42095</v>
      </c>
      <c r="D15" s="99"/>
      <c r="E15" s="99"/>
      <c r="F15" s="99"/>
      <c r="G15" s="12">
        <f aca="true" t="shared" si="1" ref="G15:G43">IF(OR(K15="U",K15="k",K15="S"),I15,E15-D15-F15)</f>
        <v>0</v>
      </c>
      <c r="H15" s="12"/>
      <c r="I15" s="108">
        <f>$E$11/$E$7</f>
        <v>0.32083333333333336</v>
      </c>
      <c r="J15" s="13"/>
      <c r="K15" s="100"/>
      <c r="L15" s="46">
        <f>COUNTIF(Feiertage!$B$2:$B$16,C15)</f>
        <v>0</v>
      </c>
      <c r="M15" s="100"/>
      <c r="N15" s="103"/>
    </row>
    <row r="16" spans="1:14" ht="18">
      <c r="A16" s="8"/>
      <c r="B16" s="9">
        <f t="shared" si="0"/>
        <v>42096</v>
      </c>
      <c r="C16" s="10">
        <f aca="true" t="shared" si="2" ref="C16:C43">C15+1</f>
        <v>42096</v>
      </c>
      <c r="D16" s="99"/>
      <c r="E16" s="99"/>
      <c r="F16" s="99"/>
      <c r="G16" s="12">
        <f t="shared" si="1"/>
        <v>0</v>
      </c>
      <c r="H16" s="12"/>
      <c r="I16" s="108">
        <f>$E$11/$E$7</f>
        <v>0.32083333333333336</v>
      </c>
      <c r="J16" s="12"/>
      <c r="K16" s="100"/>
      <c r="L16" s="46">
        <f>COUNTIF(Feiertage!$B$2:$B$16,C16)</f>
        <v>0</v>
      </c>
      <c r="M16" s="100"/>
      <c r="N16" s="104"/>
    </row>
    <row r="17" spans="1:14" ht="18">
      <c r="A17" s="8"/>
      <c r="B17" s="9">
        <f t="shared" si="0"/>
        <v>42097</v>
      </c>
      <c r="C17" s="10">
        <f t="shared" si="2"/>
        <v>42097</v>
      </c>
      <c r="D17" s="99"/>
      <c r="E17" s="99"/>
      <c r="F17" s="99"/>
      <c r="G17" s="12">
        <f t="shared" si="1"/>
        <v>0</v>
      </c>
      <c r="H17" s="12"/>
      <c r="I17" s="108">
        <f>$E$11/$E$7</f>
        <v>0.32083333333333336</v>
      </c>
      <c r="J17" s="13"/>
      <c r="K17" s="101"/>
      <c r="L17" s="46">
        <f>COUNTIF(Feiertage!$B$2:$B$16,C17)</f>
        <v>0</v>
      </c>
      <c r="M17" s="100"/>
      <c r="N17" s="104"/>
    </row>
    <row r="18" spans="1:14" ht="18">
      <c r="A18" s="8"/>
      <c r="B18" s="9">
        <f t="shared" si="0"/>
        <v>42098</v>
      </c>
      <c r="C18" s="10">
        <f t="shared" si="2"/>
        <v>42098</v>
      </c>
      <c r="D18" s="99"/>
      <c r="E18" s="99"/>
      <c r="F18" s="99"/>
      <c r="G18" s="12">
        <f t="shared" si="1"/>
        <v>0</v>
      </c>
      <c r="H18" s="81"/>
      <c r="I18" s="108">
        <f>$E$11/$E$7</f>
        <v>0.32083333333333336</v>
      </c>
      <c r="J18" s="82"/>
      <c r="K18" s="100"/>
      <c r="L18" s="46">
        <f>COUNTIF(Feiertage!$B$2:$B$16,C18)</f>
        <v>0</v>
      </c>
      <c r="M18" s="100"/>
      <c r="N18" s="105"/>
    </row>
    <row r="19" spans="1:14" ht="18.75" thickBot="1">
      <c r="A19" s="28"/>
      <c r="B19" s="9">
        <f t="shared" si="0"/>
        <v>42099</v>
      </c>
      <c r="C19" s="10">
        <f t="shared" si="2"/>
        <v>42099</v>
      </c>
      <c r="D19" s="99">
        <v>0</v>
      </c>
      <c r="E19" s="99">
        <v>0</v>
      </c>
      <c r="F19" s="99">
        <v>0</v>
      </c>
      <c r="G19" s="12">
        <f t="shared" si="1"/>
        <v>0</v>
      </c>
      <c r="H19" s="82"/>
      <c r="I19" s="108">
        <f>IF(OR(L19=1,'Allgemeine Daten'!C14=""),"",$E$11/$E$7)</f>
      </c>
      <c r="J19" s="13"/>
      <c r="K19" s="100"/>
      <c r="L19" s="46">
        <f>COUNTIF(Feiertage!$B$2:$B$16,C19)</f>
        <v>0</v>
      </c>
      <c r="M19" s="100"/>
      <c r="N19" s="105"/>
    </row>
    <row r="20" spans="1:14" ht="18.75" thickBot="1">
      <c r="A20" s="8"/>
      <c r="B20" s="9">
        <f t="shared" si="0"/>
        <v>42100</v>
      </c>
      <c r="C20" s="10">
        <f t="shared" si="2"/>
        <v>42100</v>
      </c>
      <c r="D20" s="99">
        <v>0</v>
      </c>
      <c r="E20" s="99">
        <v>0</v>
      </c>
      <c r="F20" s="99">
        <v>0</v>
      </c>
      <c r="G20" s="12">
        <f t="shared" si="1"/>
        <v>0</v>
      </c>
      <c r="H20" s="84">
        <f>SUM(G14:G19)</f>
        <v>0</v>
      </c>
      <c r="I20" s="84">
        <f>SUM(I14:I19)</f>
        <v>1.6041666666666667</v>
      </c>
      <c r="J20" s="85">
        <f>H20-I20</f>
        <v>-1.6041666666666667</v>
      </c>
      <c r="K20" s="102"/>
      <c r="L20" s="46">
        <f>COUNTIF(Feiertage!$B$2:$B$16,C20)</f>
        <v>0</v>
      </c>
      <c r="M20" s="106"/>
      <c r="N20" s="107"/>
    </row>
    <row r="21" spans="1:14" ht="18">
      <c r="A21" s="8"/>
      <c r="B21" s="9">
        <f t="shared" si="0"/>
        <v>42101</v>
      </c>
      <c r="C21" s="10">
        <f>C20+1</f>
        <v>42101</v>
      </c>
      <c r="D21" s="99"/>
      <c r="E21" s="99"/>
      <c r="F21" s="99"/>
      <c r="G21" s="12">
        <f t="shared" si="1"/>
        <v>0</v>
      </c>
      <c r="H21" s="12"/>
      <c r="I21" s="108">
        <f>$E$11/$E$7</f>
        <v>0.32083333333333336</v>
      </c>
      <c r="J21" s="13"/>
      <c r="K21" s="100"/>
      <c r="L21" s="46">
        <f>COUNTIF(Feiertage!$B$2:$B$16,C21)</f>
        <v>0</v>
      </c>
      <c r="M21" s="100"/>
      <c r="N21" s="104"/>
    </row>
    <row r="22" spans="1:14" ht="18">
      <c r="A22" s="8"/>
      <c r="B22" s="9">
        <f t="shared" si="0"/>
        <v>42102</v>
      </c>
      <c r="C22" s="10">
        <f t="shared" si="2"/>
        <v>42102</v>
      </c>
      <c r="D22" s="99"/>
      <c r="E22" s="99"/>
      <c r="F22" s="99"/>
      <c r="G22" s="12">
        <f t="shared" si="1"/>
        <v>0</v>
      </c>
      <c r="H22" s="12"/>
      <c r="I22" s="108">
        <f>$E$11/$E$7</f>
        <v>0.32083333333333336</v>
      </c>
      <c r="J22" s="13"/>
      <c r="K22" s="100"/>
      <c r="L22" s="46">
        <f>COUNTIF(Feiertage!$B$2:$B$16,JC22)</f>
        <v>0</v>
      </c>
      <c r="M22" s="100"/>
      <c r="N22" s="104"/>
    </row>
    <row r="23" spans="1:14" ht="18">
      <c r="A23" s="8"/>
      <c r="B23" s="9">
        <f t="shared" si="0"/>
        <v>42103</v>
      </c>
      <c r="C23" s="10">
        <f t="shared" si="2"/>
        <v>42103</v>
      </c>
      <c r="D23" s="99"/>
      <c r="E23" s="99"/>
      <c r="F23" s="99"/>
      <c r="G23" s="12">
        <f t="shared" si="1"/>
        <v>0</v>
      </c>
      <c r="H23" s="12"/>
      <c r="I23" s="108">
        <f>$E$11/$E$7</f>
        <v>0.32083333333333336</v>
      </c>
      <c r="J23" s="12"/>
      <c r="K23" s="100"/>
      <c r="L23" s="46">
        <f>COUNTIF(Feiertage!$B$2:$B$16,JC23)</f>
        <v>0</v>
      </c>
      <c r="M23" s="100"/>
      <c r="N23" s="104"/>
    </row>
    <row r="24" spans="1:14" ht="18">
      <c r="A24" s="8"/>
      <c r="B24" s="9">
        <f t="shared" si="0"/>
        <v>42104</v>
      </c>
      <c r="C24" s="10">
        <f t="shared" si="2"/>
        <v>42104</v>
      </c>
      <c r="D24" s="99"/>
      <c r="E24" s="99"/>
      <c r="F24" s="99"/>
      <c r="G24" s="12">
        <f t="shared" si="1"/>
        <v>0</v>
      </c>
      <c r="H24" s="12"/>
      <c r="I24" s="108">
        <f>$E$11/$E$7</f>
        <v>0.32083333333333336</v>
      </c>
      <c r="J24" s="13"/>
      <c r="K24" s="100"/>
      <c r="L24" s="46">
        <f>COUNTIF(Feiertage!$B$2:$B$16,C24)</f>
        <v>0</v>
      </c>
      <c r="M24" s="100"/>
      <c r="N24" s="104"/>
    </row>
    <row r="25" spans="1:14" ht="18">
      <c r="A25" s="8"/>
      <c r="B25" s="9">
        <f t="shared" si="0"/>
        <v>42105</v>
      </c>
      <c r="C25" s="10">
        <f t="shared" si="2"/>
        <v>42105</v>
      </c>
      <c r="D25" s="99"/>
      <c r="E25" s="99"/>
      <c r="F25" s="99"/>
      <c r="G25" s="12">
        <f t="shared" si="1"/>
        <v>0</v>
      </c>
      <c r="H25" s="44"/>
      <c r="I25" s="108">
        <f>$E$11/$E$7</f>
        <v>0.32083333333333336</v>
      </c>
      <c r="J25" s="82"/>
      <c r="K25" s="100"/>
      <c r="L25" s="46">
        <f>COUNTIF(Feiertage!$B$2:$B$16,C25)</f>
        <v>0</v>
      </c>
      <c r="M25" s="100"/>
      <c r="N25" s="104"/>
    </row>
    <row r="26" spans="1:14" ht="18.75" thickBot="1">
      <c r="A26" s="8"/>
      <c r="B26" s="9">
        <f t="shared" si="0"/>
        <v>42106</v>
      </c>
      <c r="C26" s="10">
        <f t="shared" si="2"/>
        <v>42106</v>
      </c>
      <c r="D26" s="99">
        <v>0</v>
      </c>
      <c r="E26" s="99">
        <v>0</v>
      </c>
      <c r="F26" s="99">
        <v>0</v>
      </c>
      <c r="G26" s="12">
        <f t="shared" si="1"/>
        <v>0</v>
      </c>
      <c r="H26" s="13"/>
      <c r="I26" s="108">
        <f>IF(OR(L26=1,'Allgemeine Daten'!C14=""),"",$E$11/$E$7)</f>
      </c>
      <c r="J26" s="13"/>
      <c r="K26" s="100"/>
      <c r="L26" s="46">
        <f>COUNTIF(Feiertage!$B$2:$B$16,C26)</f>
        <v>0</v>
      </c>
      <c r="M26" s="100"/>
      <c r="N26" s="104"/>
    </row>
    <row r="27" spans="1:14" ht="18.75" thickBot="1">
      <c r="A27" s="8"/>
      <c r="B27" s="9">
        <f t="shared" si="0"/>
        <v>42107</v>
      </c>
      <c r="C27" s="10">
        <f t="shared" si="2"/>
        <v>42107</v>
      </c>
      <c r="D27" s="99">
        <v>0</v>
      </c>
      <c r="E27" s="99">
        <v>0</v>
      </c>
      <c r="F27" s="99">
        <v>0</v>
      </c>
      <c r="G27" s="12">
        <f t="shared" si="1"/>
        <v>0</v>
      </c>
      <c r="H27" s="84">
        <f>SUM(G21:G26)</f>
        <v>0</v>
      </c>
      <c r="I27" s="84">
        <f>SUM(I21:I26)</f>
        <v>1.6041666666666667</v>
      </c>
      <c r="J27" s="85">
        <f>H27-I27</f>
        <v>-1.6041666666666667</v>
      </c>
      <c r="K27" s="102"/>
      <c r="L27" s="46">
        <f>COUNTIF(Feiertage!$B$2:$B$16,C27)</f>
        <v>0</v>
      </c>
      <c r="M27" s="100"/>
      <c r="N27" s="104"/>
    </row>
    <row r="28" spans="1:14" ht="18">
      <c r="A28" s="8"/>
      <c r="B28" s="9">
        <f t="shared" si="0"/>
        <v>42108</v>
      </c>
      <c r="C28" s="10">
        <f>C27+1</f>
        <v>42108</v>
      </c>
      <c r="D28" s="99"/>
      <c r="E28" s="99"/>
      <c r="F28" s="99"/>
      <c r="G28" s="12">
        <f t="shared" si="1"/>
        <v>0</v>
      </c>
      <c r="H28" s="12"/>
      <c r="I28" s="108">
        <f>$E$11/$E$7</f>
        <v>0.32083333333333336</v>
      </c>
      <c r="J28" s="13"/>
      <c r="K28" s="100"/>
      <c r="L28" s="46">
        <f>COUNTIF(Feiertage!$B$2:$B$16,C28)</f>
        <v>0</v>
      </c>
      <c r="M28" s="100"/>
      <c r="N28" s="104"/>
    </row>
    <row r="29" spans="1:14" ht="18">
      <c r="A29" s="8"/>
      <c r="B29" s="9">
        <f t="shared" si="0"/>
        <v>42109</v>
      </c>
      <c r="C29" s="10">
        <f t="shared" si="2"/>
        <v>42109</v>
      </c>
      <c r="D29" s="99"/>
      <c r="E29" s="99"/>
      <c r="F29" s="99"/>
      <c r="G29" s="12">
        <f t="shared" si="1"/>
        <v>0</v>
      </c>
      <c r="H29" s="12"/>
      <c r="I29" s="108">
        <f>$E$11/$E$7</f>
        <v>0.32083333333333336</v>
      </c>
      <c r="J29" s="13"/>
      <c r="K29" s="100"/>
      <c r="L29" s="46">
        <f>COUNTIF(Feiertage!$B$2:$B$16,C29)</f>
        <v>0</v>
      </c>
      <c r="M29" s="100"/>
      <c r="N29" s="104"/>
    </row>
    <row r="30" spans="1:14" ht="18">
      <c r="A30" s="8"/>
      <c r="B30" s="9">
        <f t="shared" si="0"/>
        <v>42110</v>
      </c>
      <c r="C30" s="10">
        <f t="shared" si="2"/>
        <v>42110</v>
      </c>
      <c r="D30" s="99"/>
      <c r="E30" s="99"/>
      <c r="F30" s="99"/>
      <c r="G30" s="12">
        <f t="shared" si="1"/>
        <v>0</v>
      </c>
      <c r="H30" s="12"/>
      <c r="I30" s="108">
        <f>$E$11/$E$7</f>
        <v>0.32083333333333336</v>
      </c>
      <c r="J30" s="12"/>
      <c r="K30" s="100"/>
      <c r="L30" s="46">
        <f>COUNTIF(Feiertage!$B$2:$B$16,C30)</f>
        <v>0</v>
      </c>
      <c r="M30" s="100"/>
      <c r="N30" s="104"/>
    </row>
    <row r="31" spans="1:14" ht="18">
      <c r="A31" s="8"/>
      <c r="B31" s="9">
        <f t="shared" si="0"/>
        <v>42111</v>
      </c>
      <c r="C31" s="10">
        <f t="shared" si="2"/>
        <v>42111</v>
      </c>
      <c r="D31" s="99"/>
      <c r="E31" s="99"/>
      <c r="F31" s="99"/>
      <c r="G31" s="12">
        <f t="shared" si="1"/>
        <v>0</v>
      </c>
      <c r="H31" s="12"/>
      <c r="I31" s="108">
        <f>$E$11/$E$7</f>
        <v>0.32083333333333336</v>
      </c>
      <c r="J31" s="13"/>
      <c r="K31" s="100"/>
      <c r="L31" s="46">
        <f>COUNTIF(Feiertage!$B$2:$B$16,C31)</f>
        <v>0</v>
      </c>
      <c r="M31" s="100"/>
      <c r="N31" s="104"/>
    </row>
    <row r="32" spans="1:14" ht="18">
      <c r="A32" s="8"/>
      <c r="B32" s="9">
        <f t="shared" si="0"/>
        <v>42112</v>
      </c>
      <c r="C32" s="10">
        <f t="shared" si="2"/>
        <v>42112</v>
      </c>
      <c r="D32" s="99"/>
      <c r="E32" s="99"/>
      <c r="F32" s="99"/>
      <c r="G32" s="12">
        <f t="shared" si="1"/>
        <v>0</v>
      </c>
      <c r="H32" s="44"/>
      <c r="I32" s="108">
        <f>$E$11/$E$7</f>
        <v>0.32083333333333336</v>
      </c>
      <c r="J32" s="82"/>
      <c r="K32" s="100"/>
      <c r="L32" s="46">
        <f>COUNTIF(Feiertage!$B$2:$B$16,C32)</f>
        <v>0</v>
      </c>
      <c r="M32" s="100"/>
      <c r="N32" s="104"/>
    </row>
    <row r="33" spans="1:14" ht="18.75" thickBot="1">
      <c r="A33" s="8"/>
      <c r="B33" s="9">
        <f t="shared" si="0"/>
        <v>42113</v>
      </c>
      <c r="C33" s="10">
        <f t="shared" si="2"/>
        <v>42113</v>
      </c>
      <c r="D33" s="99">
        <v>0</v>
      </c>
      <c r="E33" s="99">
        <v>0</v>
      </c>
      <c r="F33" s="99">
        <v>0</v>
      </c>
      <c r="G33" s="12">
        <f t="shared" si="1"/>
        <v>0</v>
      </c>
      <c r="H33" s="13"/>
      <c r="I33" s="108">
        <f>IF(OR(L33=1,'Allgemeine Daten'!C14=""),"",$E$11/$E$7)</f>
      </c>
      <c r="J33" s="13"/>
      <c r="K33" s="100"/>
      <c r="L33" s="46">
        <f>COUNTIF(Feiertage!$B$2:$B$16,C33)</f>
        <v>0</v>
      </c>
      <c r="M33" s="108"/>
      <c r="N33" s="104"/>
    </row>
    <row r="34" spans="1:14" ht="18.75" thickBot="1">
      <c r="A34" s="8"/>
      <c r="B34" s="9">
        <f t="shared" si="0"/>
        <v>42114</v>
      </c>
      <c r="C34" s="10">
        <f t="shared" si="2"/>
        <v>42114</v>
      </c>
      <c r="D34" s="99">
        <v>0</v>
      </c>
      <c r="E34" s="99">
        <v>0</v>
      </c>
      <c r="F34" s="99">
        <v>0</v>
      </c>
      <c r="G34" s="12">
        <f t="shared" si="1"/>
        <v>0</v>
      </c>
      <c r="H34" s="84">
        <f>SUM(G28:G33)</f>
        <v>0</v>
      </c>
      <c r="I34" s="84">
        <f>SUM(I28:I33)</f>
        <v>1.6041666666666667</v>
      </c>
      <c r="J34" s="85">
        <f>H34-I34</f>
        <v>-1.6041666666666667</v>
      </c>
      <c r="K34" s="102"/>
      <c r="L34" s="46">
        <f>COUNTIF(Feiertage!$B$2:$B$16,C34)</f>
        <v>0</v>
      </c>
      <c r="M34" s="100"/>
      <c r="N34" s="104"/>
    </row>
    <row r="35" spans="1:14" ht="18">
      <c r="A35" s="8"/>
      <c r="B35" s="9">
        <f t="shared" si="0"/>
        <v>42115</v>
      </c>
      <c r="C35" s="10">
        <f>C34+1</f>
        <v>42115</v>
      </c>
      <c r="D35" s="99">
        <v>0</v>
      </c>
      <c r="E35" s="99">
        <v>0</v>
      </c>
      <c r="F35" s="99">
        <v>0</v>
      </c>
      <c r="G35" s="12">
        <f t="shared" si="1"/>
        <v>0</v>
      </c>
      <c r="H35" s="13"/>
      <c r="I35" s="213">
        <f>IF(OR(L35=1,'Allgemeine Daten'!C9=""),"",$E$11/$E$7)</f>
      </c>
      <c r="J35" s="13"/>
      <c r="K35" s="100"/>
      <c r="L35" s="46">
        <f>COUNTIF(Feiertage!$B$2:$B$16,C35)</f>
        <v>1</v>
      </c>
      <c r="M35" s="100"/>
      <c r="N35" s="104"/>
    </row>
    <row r="36" spans="1:14" ht="18">
      <c r="A36" s="8"/>
      <c r="B36" s="9">
        <f t="shared" si="0"/>
        <v>42116</v>
      </c>
      <c r="C36" s="10">
        <f t="shared" si="2"/>
        <v>42116</v>
      </c>
      <c r="D36" s="99"/>
      <c r="E36" s="99"/>
      <c r="F36" s="99"/>
      <c r="G36" s="12">
        <f t="shared" si="1"/>
        <v>0</v>
      </c>
      <c r="H36" s="12"/>
      <c r="I36" s="108">
        <f>$E$11/$E$7</f>
        <v>0.32083333333333336</v>
      </c>
      <c r="J36" s="13"/>
      <c r="K36" s="100"/>
      <c r="L36" s="46">
        <f>COUNTIF(Feiertage!$B$2:$B$16,C36)</f>
        <v>0</v>
      </c>
      <c r="M36" s="100"/>
      <c r="N36" s="104"/>
    </row>
    <row r="37" spans="1:14" ht="18">
      <c r="A37" s="8"/>
      <c r="B37" s="9">
        <f t="shared" si="0"/>
        <v>42117</v>
      </c>
      <c r="C37" s="10">
        <f t="shared" si="2"/>
        <v>42117</v>
      </c>
      <c r="D37" s="99"/>
      <c r="E37" s="99"/>
      <c r="F37" s="99"/>
      <c r="G37" s="12">
        <f t="shared" si="1"/>
        <v>0</v>
      </c>
      <c r="H37" s="12"/>
      <c r="I37" s="108">
        <f>$E$11/$E$7</f>
        <v>0.32083333333333336</v>
      </c>
      <c r="J37" s="12"/>
      <c r="K37" s="100"/>
      <c r="L37" s="46">
        <f>COUNTIF(Feiertage!$B$2:$B$16,C37)</f>
        <v>0</v>
      </c>
      <c r="M37" s="100"/>
      <c r="N37" s="104"/>
    </row>
    <row r="38" spans="1:14" ht="18">
      <c r="A38" s="8"/>
      <c r="B38" s="9">
        <f t="shared" si="0"/>
        <v>42118</v>
      </c>
      <c r="C38" s="10">
        <f t="shared" si="2"/>
        <v>42118</v>
      </c>
      <c r="D38" s="99"/>
      <c r="E38" s="99"/>
      <c r="F38" s="99"/>
      <c r="G38" s="12">
        <f t="shared" si="1"/>
        <v>0</v>
      </c>
      <c r="H38" s="12"/>
      <c r="I38" s="108">
        <f>$E$11/$E$7</f>
        <v>0.32083333333333336</v>
      </c>
      <c r="J38" s="13"/>
      <c r="K38" s="100"/>
      <c r="L38" s="46">
        <f>COUNTIF(Feiertage!$B$2:$B$16,C38)</f>
        <v>0</v>
      </c>
      <c r="M38" s="100"/>
      <c r="N38" s="104"/>
    </row>
    <row r="39" spans="1:14" ht="18">
      <c r="A39" s="8"/>
      <c r="B39" s="9">
        <f t="shared" si="0"/>
        <v>42119</v>
      </c>
      <c r="C39" s="10">
        <f t="shared" si="2"/>
        <v>42119</v>
      </c>
      <c r="D39" s="99"/>
      <c r="E39" s="99"/>
      <c r="F39" s="99"/>
      <c r="G39" s="12">
        <f t="shared" si="1"/>
        <v>0</v>
      </c>
      <c r="H39" s="44"/>
      <c r="I39" s="108">
        <f>$E$11/$E$7</f>
        <v>0.32083333333333336</v>
      </c>
      <c r="J39" s="82"/>
      <c r="K39" s="100"/>
      <c r="L39" s="46">
        <f>COUNTIF(Feiertage!$B$2:$B$16,C39)</f>
        <v>0</v>
      </c>
      <c r="M39" s="100"/>
      <c r="N39" s="104"/>
    </row>
    <row r="40" spans="1:14" ht="18.75" thickBot="1">
      <c r="A40" s="8"/>
      <c r="B40" s="9">
        <f t="shared" si="0"/>
        <v>42120</v>
      </c>
      <c r="C40" s="10">
        <f t="shared" si="2"/>
        <v>42120</v>
      </c>
      <c r="D40" s="99">
        <v>0</v>
      </c>
      <c r="E40" s="99">
        <v>0</v>
      </c>
      <c r="F40" s="99"/>
      <c r="G40" s="12">
        <f t="shared" si="1"/>
        <v>0</v>
      </c>
      <c r="H40" s="13"/>
      <c r="I40" s="108">
        <f>IF(OR(L40=1,'Allgemeine Daten'!C14=""),"",$E$11/$E$7)</f>
      </c>
      <c r="J40" s="13"/>
      <c r="K40" s="100"/>
      <c r="L40" s="46">
        <f>COUNTIF(Feiertage!$B$2:$B$16,C40)</f>
        <v>0</v>
      </c>
      <c r="M40" s="100"/>
      <c r="N40" s="104"/>
    </row>
    <row r="41" spans="1:14" ht="18.75" thickBot="1">
      <c r="A41" s="29"/>
      <c r="B41" s="9">
        <f t="shared" si="0"/>
        <v>42121</v>
      </c>
      <c r="C41" s="10">
        <f t="shared" si="2"/>
        <v>42121</v>
      </c>
      <c r="D41" s="99">
        <v>0</v>
      </c>
      <c r="E41" s="99">
        <v>0</v>
      </c>
      <c r="F41" s="99">
        <v>0</v>
      </c>
      <c r="G41" s="12">
        <f t="shared" si="1"/>
        <v>0</v>
      </c>
      <c r="H41" s="84">
        <f>SUM(G35:G40)</f>
        <v>0</v>
      </c>
      <c r="I41" s="84">
        <f>SUM(I35:I40)</f>
        <v>1.2833333333333334</v>
      </c>
      <c r="J41" s="85">
        <f>H41-I41</f>
        <v>-1.2833333333333334</v>
      </c>
      <c r="K41" s="102"/>
      <c r="L41" s="46">
        <f>COUNTIF(Feiertage!$B$2:$B$16,C41)</f>
        <v>0</v>
      </c>
      <c r="M41" s="100"/>
      <c r="N41" s="104"/>
    </row>
    <row r="42" spans="1:14" ht="18">
      <c r="A42" s="8"/>
      <c r="B42" s="9">
        <f t="shared" si="0"/>
        <v>42122</v>
      </c>
      <c r="C42" s="10">
        <f>C41+1</f>
        <v>42122</v>
      </c>
      <c r="D42" s="99"/>
      <c r="E42" s="99"/>
      <c r="F42" s="99"/>
      <c r="G42" s="12">
        <f t="shared" si="1"/>
        <v>0</v>
      </c>
      <c r="H42" s="12"/>
      <c r="I42" s="108">
        <f>$E$11/$E$7</f>
        <v>0.32083333333333336</v>
      </c>
      <c r="J42" s="13"/>
      <c r="K42" s="100"/>
      <c r="L42" s="46">
        <f>COUNTIF(Feiertage!$B$2:$B$16,C42)</f>
        <v>0</v>
      </c>
      <c r="M42" s="100"/>
      <c r="N42" s="104"/>
    </row>
    <row r="43" spans="1:14" ht="18.75" thickBot="1">
      <c r="A43" s="8"/>
      <c r="B43" s="9">
        <f t="shared" si="0"/>
        <v>42123</v>
      </c>
      <c r="C43" s="10">
        <f t="shared" si="2"/>
        <v>42123</v>
      </c>
      <c r="D43" s="99"/>
      <c r="E43" s="99"/>
      <c r="F43" s="99"/>
      <c r="G43" s="12">
        <f t="shared" si="1"/>
        <v>0</v>
      </c>
      <c r="H43" s="12"/>
      <c r="I43" s="108">
        <f>$E$11/$E$7</f>
        <v>0.32083333333333336</v>
      </c>
      <c r="J43" s="13"/>
      <c r="K43" s="100"/>
      <c r="L43" s="46">
        <f>COUNTIF(Feiertage!$B$2:$B$16,C43)</f>
        <v>0</v>
      </c>
      <c r="M43" s="100"/>
      <c r="N43" s="104"/>
    </row>
    <row r="44" spans="1:14" ht="18.75" thickBot="1">
      <c r="A44" s="29"/>
      <c r="B44" s="9"/>
      <c r="C44" s="10"/>
      <c r="D44" s="11"/>
      <c r="E44" s="11"/>
      <c r="F44" s="11"/>
      <c r="G44" s="12"/>
      <c r="H44" s="84">
        <f>SUM(G42:G43)</f>
        <v>0</v>
      </c>
      <c r="I44" s="84">
        <f>SUM(I42:I43)</f>
        <v>0.6416666666666667</v>
      </c>
      <c r="J44" s="85">
        <f>H44-I44</f>
        <v>-0.6416666666666667</v>
      </c>
      <c r="K44" s="13"/>
      <c r="L44" s="46"/>
      <c r="M44" s="94"/>
      <c r="N44" s="95"/>
    </row>
    <row r="45" spans="1:14" ht="18">
      <c r="A45" s="29"/>
      <c r="B45" s="9"/>
      <c r="C45" s="10"/>
      <c r="D45" s="11"/>
      <c r="E45" s="11"/>
      <c r="F45" s="11"/>
      <c r="G45" s="12"/>
      <c r="H45" s="12"/>
      <c r="I45" s="12"/>
      <c r="J45" s="12"/>
      <c r="K45" s="13"/>
      <c r="L45" s="46"/>
      <c r="M45" s="94"/>
      <c r="N45" s="95"/>
    </row>
    <row r="46" spans="1:14" ht="18">
      <c r="A46" s="29"/>
      <c r="B46" s="9"/>
      <c r="C46" s="10"/>
      <c r="D46" s="11"/>
      <c r="E46" s="11"/>
      <c r="F46" s="11"/>
      <c r="G46" s="12"/>
      <c r="H46" s="12"/>
      <c r="I46" s="12"/>
      <c r="J46" s="13"/>
      <c r="K46" s="13"/>
      <c r="L46" s="46"/>
      <c r="M46" s="94"/>
      <c r="N46" s="95"/>
    </row>
    <row r="47" spans="1:14" ht="18">
      <c r="A47" s="29"/>
      <c r="B47" s="9"/>
      <c r="C47" s="10"/>
      <c r="D47" s="11"/>
      <c r="E47" s="11"/>
      <c r="F47" s="11"/>
      <c r="G47" s="143"/>
      <c r="H47" s="12"/>
      <c r="I47" s="13"/>
      <c r="J47" s="13"/>
      <c r="K47" s="13"/>
      <c r="L47" s="46">
        <f>COUNTIF(Feiertage!$B$2:$B$16,Jänner!C47)</f>
        <v>0</v>
      </c>
      <c r="M47" s="94"/>
      <c r="N47" s="95"/>
    </row>
    <row r="48" spans="1:14" ht="18.75" thickBot="1">
      <c r="A48" s="29"/>
      <c r="B48" s="9"/>
      <c r="C48" s="10"/>
      <c r="D48" s="11"/>
      <c r="E48" s="11"/>
      <c r="F48" s="11"/>
      <c r="G48" s="79"/>
      <c r="H48" s="145"/>
      <c r="I48" s="145"/>
      <c r="J48" s="62"/>
      <c r="K48" s="80"/>
      <c r="L48" s="46">
        <f>COUNTIF(Feiertage!$B$2:$B$16,Jänner!C48)</f>
        <v>0</v>
      </c>
      <c r="M48" s="13"/>
      <c r="N48" s="16"/>
    </row>
    <row r="49" spans="1:14" ht="18.75" thickBot="1">
      <c r="A49" s="137" t="s">
        <v>70</v>
      </c>
      <c r="B49" s="9"/>
      <c r="C49" s="10"/>
      <c r="D49" s="11"/>
      <c r="E49" s="11"/>
      <c r="F49" s="11"/>
      <c r="G49" s="12"/>
      <c r="I49" s="144"/>
      <c r="J49" s="146">
        <f>März!J50</f>
        <v>-20.189583333333335</v>
      </c>
      <c r="K49" s="13"/>
      <c r="L49" s="46">
        <f>COUNTIF(Feiertage!$B$2:$B$16,Jänner!C49)</f>
        <v>0</v>
      </c>
      <c r="M49" s="13"/>
      <c r="N49" s="16"/>
    </row>
    <row r="50" spans="1:14" ht="18.75" thickBot="1">
      <c r="A50" s="237" t="s">
        <v>19</v>
      </c>
      <c r="B50" s="238"/>
      <c r="C50" s="238"/>
      <c r="D50" s="238"/>
      <c r="E50" s="238"/>
      <c r="F50" s="238"/>
      <c r="G50" s="279"/>
      <c r="H50" s="86">
        <f>H44+H41+H34+H27+H20</f>
        <v>0</v>
      </c>
      <c r="I50" s="85">
        <f>I44+I41+I34+I27+I20</f>
        <v>6.737500000000001</v>
      </c>
      <c r="J50" s="146">
        <f>J20+J27+J34+J41+J44</f>
        <v>-6.7375</v>
      </c>
      <c r="K50" s="80"/>
      <c r="L50" s="46">
        <f>COUNTIF(Feiertage!$B$2:$B$16,Jänner!C50)</f>
        <v>0</v>
      </c>
      <c r="M50" s="17"/>
      <c r="N50" s="16"/>
    </row>
    <row r="51" spans="1:14" ht="18.75" thickBot="1">
      <c r="A51" s="30" t="s">
        <v>71</v>
      </c>
      <c r="B51" s="31"/>
      <c r="C51" s="31"/>
      <c r="D51" s="31"/>
      <c r="E51" s="31"/>
      <c r="F51" s="31"/>
      <c r="G51" s="15"/>
      <c r="H51" s="15"/>
      <c r="I51" s="32"/>
      <c r="J51" s="146">
        <f>J49+J50</f>
        <v>-26.927083333333336</v>
      </c>
      <c r="K51" s="32"/>
      <c r="L51" s="32"/>
      <c r="M51" s="33"/>
      <c r="N51" s="34"/>
    </row>
    <row r="52" spans="1:14" ht="18">
      <c r="A52" s="30"/>
      <c r="B52" s="31"/>
      <c r="C52" s="31"/>
      <c r="D52" s="31"/>
      <c r="E52" s="31"/>
      <c r="F52" s="31"/>
      <c r="G52" s="15"/>
      <c r="H52" s="15"/>
      <c r="I52" s="32"/>
      <c r="J52" s="32"/>
      <c r="K52" s="32"/>
      <c r="L52" s="32"/>
      <c r="M52" s="33"/>
      <c r="N52" s="34"/>
    </row>
    <row r="53" spans="1:14" ht="18">
      <c r="A53" s="30"/>
      <c r="B53" s="31"/>
      <c r="C53" s="31"/>
      <c r="D53" s="31"/>
      <c r="E53" s="31"/>
      <c r="F53" s="31"/>
      <c r="G53" s="15"/>
      <c r="H53" s="15"/>
      <c r="I53" s="32"/>
      <c r="J53" s="32"/>
      <c r="K53" s="32"/>
      <c r="L53" s="32"/>
      <c r="M53" s="33"/>
      <c r="N53" s="34"/>
    </row>
    <row r="54" spans="1:14" ht="12.75">
      <c r="A54" s="275" t="s">
        <v>18</v>
      </c>
      <c r="B54" s="276"/>
      <c r="C54" s="276"/>
      <c r="D54" s="35"/>
      <c r="E54" s="35"/>
      <c r="F54" s="35"/>
      <c r="G54" s="35"/>
      <c r="H54" s="35"/>
      <c r="I54" s="35"/>
      <c r="J54" s="35"/>
      <c r="K54" s="35"/>
      <c r="L54" s="35"/>
      <c r="M54" s="276" t="s">
        <v>72</v>
      </c>
      <c r="N54" s="277"/>
    </row>
    <row r="55" spans="1:14" ht="12.75">
      <c r="A55" s="267" t="s">
        <v>25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9" t="s">
        <v>27</v>
      </c>
      <c r="N55" s="270"/>
    </row>
    <row r="56" spans="1:14" ht="12.75">
      <c r="A56" s="271" t="s">
        <v>26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3" t="s">
        <v>28</v>
      </c>
      <c r="N56" s="274"/>
    </row>
    <row r="57" spans="1:14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8"/>
      <c r="N57" s="38"/>
    </row>
  </sheetData>
  <sheetProtection selectLockedCells="1"/>
  <mergeCells count="27">
    <mergeCell ref="A1:N1"/>
    <mergeCell ref="A2:D2"/>
    <mergeCell ref="E2:N2"/>
    <mergeCell ref="A3:D3"/>
    <mergeCell ref="E3:N3"/>
    <mergeCell ref="A4:D4"/>
    <mergeCell ref="E4:N4"/>
    <mergeCell ref="A5:D5"/>
    <mergeCell ref="E5:N5"/>
    <mergeCell ref="A6:D6"/>
    <mergeCell ref="E6:N6"/>
    <mergeCell ref="E7:N7"/>
    <mergeCell ref="A8:D8"/>
    <mergeCell ref="A9:D9"/>
    <mergeCell ref="E9:N9"/>
    <mergeCell ref="A10:D10"/>
    <mergeCell ref="E10:N10"/>
    <mergeCell ref="A11:D11"/>
    <mergeCell ref="E11:N11"/>
    <mergeCell ref="A56:L56"/>
    <mergeCell ref="M56:N56"/>
    <mergeCell ref="A50:G50"/>
    <mergeCell ref="D12:E12"/>
    <mergeCell ref="A54:C54"/>
    <mergeCell ref="M54:N54"/>
    <mergeCell ref="A55:L55"/>
    <mergeCell ref="M55:N55"/>
  </mergeCells>
  <conditionalFormatting sqref="M14:N44 L15:L50 A44:G44 I45:I46 K14:L14 A20:E20 A14:C19 A27:E27 A34:E35 A36:C40 K15:K44 F19:F20 F26:F27 A21:C26 F33:F35 A28:C33 A41:F41 A42:C43">
    <cfRule type="expression" priority="170" dxfId="3" stopIfTrue="1">
      <formula>IF($C14="",0,WEEKDAY($C14,2))&gt;5</formula>
    </cfRule>
  </conditionalFormatting>
  <conditionalFormatting sqref="A48:G48 L15:L50 M14:N49 A45:K47 K14:L14 A20:E20 A14:C19 A27:E27 A34:E35 A36:C40 A44:G44 K48:K49 K15:K44 F19:F20 F26:F27 A21:C26 F33:F35 A28:C33 A41:F41 A42:C43">
    <cfRule type="expression" priority="165" dxfId="3" stopIfTrue="1">
      <formula>COUNTIF(Feiertage,$C14)&gt;0</formula>
    </cfRule>
  </conditionalFormatting>
  <conditionalFormatting sqref="K14:K48">
    <cfRule type="containsText" priority="167" dxfId="67" operator="containsText" stopIfTrue="1" text="K">
      <formula>NOT(ISERROR(SEARCH("K",K14)))</formula>
    </cfRule>
    <cfRule type="containsText" priority="168" dxfId="66" operator="containsText" stopIfTrue="1" text="U ">
      <formula>NOT(ISERROR(SEARCH("U ",K14)))</formula>
    </cfRule>
  </conditionalFormatting>
  <conditionalFormatting sqref="H44:I44">
    <cfRule type="expression" priority="171" dxfId="3" stopIfTrue="1">
      <formula>COUNTIF(Feiertage,April!#REF!)&gt;0</formula>
    </cfRule>
  </conditionalFormatting>
  <conditionalFormatting sqref="J35:J40 J28:J33 J21:J25 J50 J13:J19 J42:J47">
    <cfRule type="cellIs" priority="169" dxfId="67" operator="lessThan" stopIfTrue="1">
      <formula>0</formula>
    </cfRule>
  </conditionalFormatting>
  <conditionalFormatting sqref="J14:J19 J35:J40 J28:J33 J21:J25 J50 J42:J47">
    <cfRule type="cellIs" priority="166" dxfId="66" operator="greaterThan" stopIfTrue="1">
      <formula>0</formula>
    </cfRule>
  </conditionalFormatting>
  <conditionalFormatting sqref="K14:K50">
    <cfRule type="containsText" priority="164" dxfId="65" operator="containsText" stopIfTrue="1" text="U">
      <formula>NOT(ISERROR(SEARCH("U",K14)))</formula>
    </cfRule>
  </conditionalFormatting>
  <conditionalFormatting sqref="J14:J19 J35:J40 J28:J33 J21:J25 H35:H39 H28:H32 H14:H19 H21:H25 J42:J43 H42:H43">
    <cfRule type="expression" priority="163" dxfId="3" stopIfTrue="1">
      <formula>IF($C15="",0,WEEKDAY($C15,2))&gt;5</formula>
    </cfRule>
  </conditionalFormatting>
  <conditionalFormatting sqref="J14:J19 J35:J40 J28:J33 J21:J25 H21:H25 H35:H39 H28:H32 H14:H19 J42:J43 H42:H43">
    <cfRule type="expression" priority="160" dxfId="3" stopIfTrue="1">
      <formula>COUNTIF(Feiertage,$C15)&gt;0</formula>
    </cfRule>
  </conditionalFormatting>
  <conditionalFormatting sqref="H19">
    <cfRule type="cellIs" priority="162" dxfId="67" operator="lessThan" stopIfTrue="1">
      <formula>0</formula>
    </cfRule>
  </conditionalFormatting>
  <conditionalFormatting sqref="H19">
    <cfRule type="cellIs" priority="161" dxfId="66" operator="greaterThan" stopIfTrue="1">
      <formula>0</formula>
    </cfRule>
  </conditionalFormatting>
  <conditionalFormatting sqref="H26">
    <cfRule type="expression" priority="159" dxfId="3" stopIfTrue="1">
      <formula>IF($C27="",0,WEEKDAY($C27,2))&gt;5</formula>
    </cfRule>
  </conditionalFormatting>
  <conditionalFormatting sqref="H26">
    <cfRule type="expression" priority="156" dxfId="3" stopIfTrue="1">
      <formula>COUNTIF(Feiertage,$C27)&gt;0</formula>
    </cfRule>
  </conditionalFormatting>
  <conditionalFormatting sqref="H26">
    <cfRule type="cellIs" priority="158" dxfId="67" operator="lessThan" stopIfTrue="1">
      <formula>0</formula>
    </cfRule>
  </conditionalFormatting>
  <conditionalFormatting sqref="H26">
    <cfRule type="cellIs" priority="157" dxfId="66" operator="greaterThan" stopIfTrue="1">
      <formula>0</formula>
    </cfRule>
  </conditionalFormatting>
  <conditionalFormatting sqref="H33">
    <cfRule type="expression" priority="155" dxfId="3" stopIfTrue="1">
      <formula>IF($C34="",0,WEEKDAY($C34,2))&gt;5</formula>
    </cfRule>
  </conditionalFormatting>
  <conditionalFormatting sqref="H33">
    <cfRule type="expression" priority="152" dxfId="3" stopIfTrue="1">
      <formula>COUNTIF(Feiertage,$C34)&gt;0</formula>
    </cfRule>
  </conditionalFormatting>
  <conditionalFormatting sqref="H33">
    <cfRule type="cellIs" priority="154" dxfId="67" operator="lessThan" stopIfTrue="1">
      <formula>0</formula>
    </cfRule>
  </conditionalFormatting>
  <conditionalFormatting sqref="H33">
    <cfRule type="cellIs" priority="153" dxfId="66" operator="greaterThan" stopIfTrue="1">
      <formula>0</formula>
    </cfRule>
  </conditionalFormatting>
  <conditionalFormatting sqref="H40">
    <cfRule type="expression" priority="151" dxfId="3" stopIfTrue="1">
      <formula>IF($C41="",0,WEEKDAY($C41,2))&gt;5</formula>
    </cfRule>
  </conditionalFormatting>
  <conditionalFormatting sqref="H40">
    <cfRule type="expression" priority="148" dxfId="3" stopIfTrue="1">
      <formula>COUNTIF(Feiertage,$C41)&gt;0</formula>
    </cfRule>
  </conditionalFormatting>
  <conditionalFormatting sqref="H40">
    <cfRule type="cellIs" priority="150" dxfId="67" operator="lessThan" stopIfTrue="1">
      <formula>0</formula>
    </cfRule>
  </conditionalFormatting>
  <conditionalFormatting sqref="H40">
    <cfRule type="cellIs" priority="149" dxfId="66" operator="greaterThan" stopIfTrue="1">
      <formula>0</formula>
    </cfRule>
  </conditionalFormatting>
  <conditionalFormatting sqref="H41:I41">
    <cfRule type="expression" priority="147" dxfId="3" stopIfTrue="1">
      <formula>COUNTIF(Feiertage,April!#REF!)&gt;0</formula>
    </cfRule>
  </conditionalFormatting>
  <conditionalFormatting sqref="H34:I34">
    <cfRule type="expression" priority="143" dxfId="3" stopIfTrue="1">
      <formula>COUNTIF(Feiertage,April!#REF!)&gt;0</formula>
    </cfRule>
  </conditionalFormatting>
  <conditionalFormatting sqref="J26">
    <cfRule type="expression" priority="124" dxfId="3" stopIfTrue="1">
      <formula>COUNTIF(Feiertage,$C27)&gt;0</formula>
    </cfRule>
  </conditionalFormatting>
  <conditionalFormatting sqref="H27:I27">
    <cfRule type="expression" priority="139" dxfId="3" stopIfTrue="1">
      <formula>COUNTIF(Feiertage,April!#REF!)&gt;0</formula>
    </cfRule>
  </conditionalFormatting>
  <conditionalFormatting sqref="J26">
    <cfRule type="cellIs" priority="126" dxfId="67" operator="lessThan" stopIfTrue="1">
      <formula>0</formula>
    </cfRule>
  </conditionalFormatting>
  <conditionalFormatting sqref="J26">
    <cfRule type="cellIs" priority="125" dxfId="66" operator="greaterThan" stopIfTrue="1">
      <formula>0</formula>
    </cfRule>
  </conditionalFormatting>
  <conditionalFormatting sqref="H20:I20">
    <cfRule type="expression" priority="135" dxfId="3" stopIfTrue="1">
      <formula>COUNTIF(Feiertage,April!#REF!)&gt;0</formula>
    </cfRule>
  </conditionalFormatting>
  <conditionalFormatting sqref="J26">
    <cfRule type="expression" priority="127" dxfId="3" stopIfTrue="1">
      <formula>IF($C27="",0,WEEKDAY($C27,2))&gt;5</formula>
    </cfRule>
  </conditionalFormatting>
  <conditionalFormatting sqref="J12">
    <cfRule type="cellIs" priority="111" dxfId="67" operator="lessThan" stopIfTrue="1">
      <formula>0</formula>
    </cfRule>
  </conditionalFormatting>
  <conditionalFormatting sqref="I19 I14:I17">
    <cfRule type="expression" priority="108" dxfId="3" stopIfTrue="1">
      <formula>IF($C15="",0,WEEKDAY($C15,2))&gt;5</formula>
    </cfRule>
  </conditionalFormatting>
  <conditionalFormatting sqref="I19 I14:I17">
    <cfRule type="expression" priority="107" dxfId="3" stopIfTrue="1">
      <formula>COUNTIF(Feiertage,$C15)&gt;0</formula>
    </cfRule>
  </conditionalFormatting>
  <conditionalFormatting sqref="I26">
    <cfRule type="expression" priority="106" dxfId="3" stopIfTrue="1">
      <formula>IF($C27="",0,WEEKDAY($C27,2))&gt;5</formula>
    </cfRule>
  </conditionalFormatting>
  <conditionalFormatting sqref="I26">
    <cfRule type="expression" priority="105" dxfId="3" stopIfTrue="1">
      <formula>COUNTIF(Feiertage,$C27)&gt;0</formula>
    </cfRule>
  </conditionalFormatting>
  <conditionalFormatting sqref="I33">
    <cfRule type="expression" priority="104" dxfId="3" stopIfTrue="1">
      <formula>IF($C34="",0,WEEKDAY($C34,2))&gt;5</formula>
    </cfRule>
  </conditionalFormatting>
  <conditionalFormatting sqref="I33">
    <cfRule type="expression" priority="103" dxfId="3" stopIfTrue="1">
      <formula>COUNTIF(Feiertage,$C34)&gt;0</formula>
    </cfRule>
  </conditionalFormatting>
  <conditionalFormatting sqref="I35 I40">
    <cfRule type="expression" priority="102" dxfId="3" stopIfTrue="1">
      <formula>IF($C36="",0,WEEKDAY($C36,2))&gt;5</formula>
    </cfRule>
  </conditionalFormatting>
  <conditionalFormatting sqref="I35 I40">
    <cfRule type="expression" priority="101" dxfId="3" stopIfTrue="1">
      <formula>COUNTIF(Feiertage,$C36)&gt;0</formula>
    </cfRule>
  </conditionalFormatting>
  <conditionalFormatting sqref="A49:G49 I49">
    <cfRule type="expression" priority="84" dxfId="3" stopIfTrue="1">
      <formula>COUNTIF(Feiertage,$C49)&gt;0</formula>
    </cfRule>
  </conditionalFormatting>
  <conditionalFormatting sqref="J44">
    <cfRule type="expression" priority="239" dxfId="3" stopIfTrue="1">
      <formula>COUNTIF(Feiertage,$C48)&gt;0</formula>
    </cfRule>
  </conditionalFormatting>
  <conditionalFormatting sqref="J49">
    <cfRule type="cellIs" priority="83" dxfId="67" operator="lessThan" stopIfTrue="1">
      <formula>0</formula>
    </cfRule>
  </conditionalFormatting>
  <conditionalFormatting sqref="J49">
    <cfRule type="cellIs" priority="82" dxfId="66" operator="greaterThan" stopIfTrue="1">
      <formula>0</formula>
    </cfRule>
  </conditionalFormatting>
  <conditionalFormatting sqref="J51">
    <cfRule type="cellIs" priority="81" dxfId="67" operator="lessThan" stopIfTrue="1">
      <formula>0</formula>
    </cfRule>
  </conditionalFormatting>
  <conditionalFormatting sqref="J51">
    <cfRule type="cellIs" priority="80" dxfId="66" operator="greaterThan" stopIfTrue="1">
      <formula>0</formula>
    </cfRule>
  </conditionalFormatting>
  <conditionalFormatting sqref="D33:E33">
    <cfRule type="expression" priority="79" dxfId="3" stopIfTrue="1">
      <formula>IF($C33="",0,WEEKDAY($C33,2))&gt;5</formula>
    </cfRule>
  </conditionalFormatting>
  <conditionalFormatting sqref="D33:E33">
    <cfRule type="expression" priority="78" dxfId="3" stopIfTrue="1">
      <formula>COUNTIF(Feiertage,$C33)&gt;0</formula>
    </cfRule>
  </conditionalFormatting>
  <conditionalFormatting sqref="D26:E26">
    <cfRule type="expression" priority="77" dxfId="3" stopIfTrue="1">
      <formula>IF($C26="",0,WEEKDAY($C26,2))&gt;5</formula>
    </cfRule>
  </conditionalFormatting>
  <conditionalFormatting sqref="D26:E26">
    <cfRule type="expression" priority="76" dxfId="3" stopIfTrue="1">
      <formula>COUNTIF(Feiertage,$C26)&gt;0</formula>
    </cfRule>
  </conditionalFormatting>
  <conditionalFormatting sqref="D19:E19">
    <cfRule type="expression" priority="75" dxfId="3" stopIfTrue="1">
      <formula>IF($C19="",0,WEEKDAY($C19,2))&gt;5</formula>
    </cfRule>
  </conditionalFormatting>
  <conditionalFormatting sqref="D19:E19">
    <cfRule type="expression" priority="74" dxfId="3" stopIfTrue="1">
      <formula>COUNTIF(Feiertage,$C19)&gt;0</formula>
    </cfRule>
  </conditionalFormatting>
  <conditionalFormatting sqref="G14:G43">
    <cfRule type="expression" priority="67" dxfId="3" stopIfTrue="1">
      <formula>IF($C14="",0,WEEKDAY($C14,2))&gt;5</formula>
    </cfRule>
  </conditionalFormatting>
  <conditionalFormatting sqref="G14:G43">
    <cfRule type="expression" priority="66" dxfId="3" stopIfTrue="1">
      <formula>COUNTIF(Feiertage,$C14)&gt;0</formula>
    </cfRule>
  </conditionalFormatting>
  <conditionalFormatting sqref="K14:K44">
    <cfRule type="containsText" priority="65" dxfId="64" operator="containsText" stopIfTrue="1" text="s">
      <formula>NOT(ISERROR(SEARCH("s",K14)))</formula>
    </cfRule>
  </conditionalFormatting>
  <conditionalFormatting sqref="J20">
    <cfRule type="cellIs" priority="63" dxfId="67" operator="lessThan" stopIfTrue="1">
      <formula>0</formula>
    </cfRule>
  </conditionalFormatting>
  <conditionalFormatting sqref="J20">
    <cfRule type="cellIs" priority="62" dxfId="66" operator="greaterThan" stopIfTrue="1">
      <formula>0</formula>
    </cfRule>
  </conditionalFormatting>
  <conditionalFormatting sqref="J20">
    <cfRule type="expression" priority="64" dxfId="3" stopIfTrue="1">
      <formula>COUNTIF(Feiertage,$C24)&gt;0</formula>
    </cfRule>
  </conditionalFormatting>
  <conditionalFormatting sqref="J27">
    <cfRule type="cellIs" priority="60" dxfId="67" operator="lessThan" stopIfTrue="1">
      <formula>0</formula>
    </cfRule>
  </conditionalFormatting>
  <conditionalFormatting sqref="J27">
    <cfRule type="cellIs" priority="59" dxfId="66" operator="greaterThan" stopIfTrue="1">
      <formula>0</formula>
    </cfRule>
  </conditionalFormatting>
  <conditionalFormatting sqref="J27">
    <cfRule type="expression" priority="61" dxfId="3" stopIfTrue="1">
      <formula>COUNTIF(Feiertage,$C31)&gt;0</formula>
    </cfRule>
  </conditionalFormatting>
  <conditionalFormatting sqref="J34">
    <cfRule type="cellIs" priority="57" dxfId="67" operator="lessThan" stopIfTrue="1">
      <formula>0</formula>
    </cfRule>
  </conditionalFormatting>
  <conditionalFormatting sqref="J34">
    <cfRule type="cellIs" priority="56" dxfId="66" operator="greaterThan" stopIfTrue="1">
      <formula>0</formula>
    </cfRule>
  </conditionalFormatting>
  <conditionalFormatting sqref="J34">
    <cfRule type="expression" priority="58" dxfId="3" stopIfTrue="1">
      <formula>COUNTIF(Feiertage,$C38)&gt;0</formula>
    </cfRule>
  </conditionalFormatting>
  <conditionalFormatting sqref="J41">
    <cfRule type="cellIs" priority="54" dxfId="67" operator="lessThan" stopIfTrue="1">
      <formula>0</formula>
    </cfRule>
  </conditionalFormatting>
  <conditionalFormatting sqref="J41">
    <cfRule type="cellIs" priority="53" dxfId="66" operator="greaterThan" stopIfTrue="1">
      <formula>0</formula>
    </cfRule>
  </conditionalFormatting>
  <conditionalFormatting sqref="J41">
    <cfRule type="expression" priority="55" dxfId="3" stopIfTrue="1">
      <formula>COUNTIF(Feiertage,$C45)&gt;0</formula>
    </cfRule>
  </conditionalFormatting>
  <conditionalFormatting sqref="I18">
    <cfRule type="expression" priority="52" dxfId="3" stopIfTrue="1">
      <formula>IF($C18="",0,WEEKDAY($C18,2))&gt;5</formula>
    </cfRule>
  </conditionalFormatting>
  <conditionalFormatting sqref="I18">
    <cfRule type="expression" priority="51" dxfId="3" stopIfTrue="1">
      <formula>COUNTIF(Feiertage,$C18)&gt;0</formula>
    </cfRule>
  </conditionalFormatting>
  <conditionalFormatting sqref="F16:F18">
    <cfRule type="expression" priority="44" dxfId="3" stopIfTrue="1">
      <formula>IF($C16="",0,WEEKDAY($C16,2))&gt;5</formula>
    </cfRule>
  </conditionalFormatting>
  <conditionalFormatting sqref="F16:F18">
    <cfRule type="expression" priority="43" dxfId="3" stopIfTrue="1">
      <formula>COUNTIF(Feiertage,$C16)&gt;0</formula>
    </cfRule>
  </conditionalFormatting>
  <conditionalFormatting sqref="D16:E18">
    <cfRule type="expression" priority="42" dxfId="3" stopIfTrue="1">
      <formula>IF($C16="",0,WEEKDAY($C16,2))&gt;5</formula>
    </cfRule>
  </conditionalFormatting>
  <conditionalFormatting sqref="D16:E18">
    <cfRule type="expression" priority="41" dxfId="3" stopIfTrue="1">
      <formula>COUNTIF(Feiertage,$C16)&gt;0</formula>
    </cfRule>
  </conditionalFormatting>
  <conditionalFormatting sqref="F14:F15">
    <cfRule type="expression" priority="40" dxfId="3" stopIfTrue="1">
      <formula>IF($C14="",0,WEEKDAY($C14,2))&gt;5</formula>
    </cfRule>
  </conditionalFormatting>
  <conditionalFormatting sqref="F14:F15">
    <cfRule type="expression" priority="39" dxfId="3" stopIfTrue="1">
      <formula>COUNTIF(Feiertage,$C14)&gt;0</formula>
    </cfRule>
  </conditionalFormatting>
  <conditionalFormatting sqref="D14:E15">
    <cfRule type="expression" priority="38" dxfId="3" stopIfTrue="1">
      <formula>IF($C14="",0,WEEKDAY($C14,2))&gt;5</formula>
    </cfRule>
  </conditionalFormatting>
  <conditionalFormatting sqref="D14:E15">
    <cfRule type="expression" priority="37" dxfId="3" stopIfTrue="1">
      <formula>COUNTIF(Feiertage,$C14)&gt;0</formula>
    </cfRule>
  </conditionalFormatting>
  <conditionalFormatting sqref="F23:F25">
    <cfRule type="expression" priority="36" dxfId="3" stopIfTrue="1">
      <formula>IF($C23="",0,WEEKDAY($C23,2))&gt;5</formula>
    </cfRule>
  </conditionalFormatting>
  <conditionalFormatting sqref="F23:F25">
    <cfRule type="expression" priority="35" dxfId="3" stopIfTrue="1">
      <formula>COUNTIF(Feiertage,$C23)&gt;0</formula>
    </cfRule>
  </conditionalFormatting>
  <conditionalFormatting sqref="D23:E25">
    <cfRule type="expression" priority="34" dxfId="3" stopIfTrue="1">
      <formula>IF($C23="",0,WEEKDAY($C23,2))&gt;5</formula>
    </cfRule>
  </conditionalFormatting>
  <conditionalFormatting sqref="D23:E25">
    <cfRule type="expression" priority="33" dxfId="3" stopIfTrue="1">
      <formula>COUNTIF(Feiertage,$C23)&gt;0</formula>
    </cfRule>
  </conditionalFormatting>
  <conditionalFormatting sqref="F21:F22">
    <cfRule type="expression" priority="32" dxfId="3" stopIfTrue="1">
      <formula>IF($C21="",0,WEEKDAY($C21,2))&gt;5</formula>
    </cfRule>
  </conditionalFormatting>
  <conditionalFormatting sqref="F21:F22">
    <cfRule type="expression" priority="31" dxfId="3" stopIfTrue="1">
      <formula>COUNTIF(Feiertage,$C21)&gt;0</formula>
    </cfRule>
  </conditionalFormatting>
  <conditionalFormatting sqref="D21:E22">
    <cfRule type="expression" priority="30" dxfId="3" stopIfTrue="1">
      <formula>IF($C21="",0,WEEKDAY($C21,2))&gt;5</formula>
    </cfRule>
  </conditionalFormatting>
  <conditionalFormatting sqref="D21:E22">
    <cfRule type="expression" priority="29" dxfId="3" stopIfTrue="1">
      <formula>COUNTIF(Feiertage,$C21)&gt;0</formula>
    </cfRule>
  </conditionalFormatting>
  <conditionalFormatting sqref="F30:F32">
    <cfRule type="expression" priority="28" dxfId="3" stopIfTrue="1">
      <formula>IF($C30="",0,WEEKDAY($C30,2))&gt;5</formula>
    </cfRule>
  </conditionalFormatting>
  <conditionalFormatting sqref="F30:F32">
    <cfRule type="expression" priority="27" dxfId="3" stopIfTrue="1">
      <formula>COUNTIF(Feiertage,$C30)&gt;0</formula>
    </cfRule>
  </conditionalFormatting>
  <conditionalFormatting sqref="D30:E32">
    <cfRule type="expression" priority="26" dxfId="3" stopIfTrue="1">
      <formula>IF($C30="",0,WEEKDAY($C30,2))&gt;5</formula>
    </cfRule>
  </conditionalFormatting>
  <conditionalFormatting sqref="D30:E32">
    <cfRule type="expression" priority="25" dxfId="3" stopIfTrue="1">
      <formula>COUNTIF(Feiertage,$C30)&gt;0</formula>
    </cfRule>
  </conditionalFormatting>
  <conditionalFormatting sqref="F28:F29">
    <cfRule type="expression" priority="24" dxfId="3" stopIfTrue="1">
      <formula>IF($C28="",0,WEEKDAY($C28,2))&gt;5</formula>
    </cfRule>
  </conditionalFormatting>
  <conditionalFormatting sqref="F28:F29">
    <cfRule type="expression" priority="23" dxfId="3" stopIfTrue="1">
      <formula>COUNTIF(Feiertage,$C28)&gt;0</formula>
    </cfRule>
  </conditionalFormatting>
  <conditionalFormatting sqref="D28:E29">
    <cfRule type="expression" priority="22" dxfId="3" stopIfTrue="1">
      <formula>IF($C28="",0,WEEKDAY($C28,2))&gt;5</formula>
    </cfRule>
  </conditionalFormatting>
  <conditionalFormatting sqref="D28:E29">
    <cfRule type="expression" priority="21" dxfId="3" stopIfTrue="1">
      <formula>COUNTIF(Feiertage,$C28)&gt;0</formula>
    </cfRule>
  </conditionalFormatting>
  <conditionalFormatting sqref="F38:F40">
    <cfRule type="expression" priority="20" dxfId="3" stopIfTrue="1">
      <formula>IF($C38="",0,WEEKDAY($C38,2))&gt;5</formula>
    </cfRule>
  </conditionalFormatting>
  <conditionalFormatting sqref="F38:F40">
    <cfRule type="expression" priority="19" dxfId="3" stopIfTrue="1">
      <formula>COUNTIF(Feiertage,$C38)&gt;0</formula>
    </cfRule>
  </conditionalFormatting>
  <conditionalFormatting sqref="D38:E40">
    <cfRule type="expression" priority="18" dxfId="3" stopIfTrue="1">
      <formula>IF($C38="",0,WEEKDAY($C38,2))&gt;5</formula>
    </cfRule>
  </conditionalFormatting>
  <conditionalFormatting sqref="D38:E40">
    <cfRule type="expression" priority="17" dxfId="3" stopIfTrue="1">
      <formula>COUNTIF(Feiertage,$C38)&gt;0</formula>
    </cfRule>
  </conditionalFormatting>
  <conditionalFormatting sqref="F36:F37">
    <cfRule type="expression" priority="16" dxfId="3" stopIfTrue="1">
      <formula>IF($C36="",0,WEEKDAY($C36,2))&gt;5</formula>
    </cfRule>
  </conditionalFormatting>
  <conditionalFormatting sqref="F36:F37">
    <cfRule type="expression" priority="15" dxfId="3" stopIfTrue="1">
      <formula>COUNTIF(Feiertage,$C36)&gt;0</formula>
    </cfRule>
  </conditionalFormatting>
  <conditionalFormatting sqref="D36:E37">
    <cfRule type="expression" priority="14" dxfId="3" stopIfTrue="1">
      <formula>IF($C36="",0,WEEKDAY($C36,2))&gt;5</formula>
    </cfRule>
  </conditionalFormatting>
  <conditionalFormatting sqref="D36:E37">
    <cfRule type="expression" priority="13" dxfId="3" stopIfTrue="1">
      <formula>COUNTIF(Feiertage,$C36)&gt;0</formula>
    </cfRule>
  </conditionalFormatting>
  <conditionalFormatting sqref="F42:F43">
    <cfRule type="expression" priority="12" dxfId="3" stopIfTrue="1">
      <formula>IF($C42="",0,WEEKDAY($C42,2))&gt;5</formula>
    </cfRule>
  </conditionalFormatting>
  <conditionalFormatting sqref="F42:F43">
    <cfRule type="expression" priority="11" dxfId="3" stopIfTrue="1">
      <formula>COUNTIF(Feiertage,$C42)&gt;0</formula>
    </cfRule>
  </conditionalFormatting>
  <conditionalFormatting sqref="D42:E43">
    <cfRule type="expression" priority="10" dxfId="3" stopIfTrue="1">
      <formula>IF($C42="",0,WEEKDAY($C42,2))&gt;5</formula>
    </cfRule>
  </conditionalFormatting>
  <conditionalFormatting sqref="D42:E43">
    <cfRule type="expression" priority="9" dxfId="3" stopIfTrue="1">
      <formula>COUNTIF(Feiertage,$C42)&gt;0</formula>
    </cfRule>
  </conditionalFormatting>
  <conditionalFormatting sqref="I21:I25">
    <cfRule type="expression" priority="8" dxfId="3" stopIfTrue="1">
      <formula>IF($C21="",0,WEEKDAY($C21,2))&gt;5</formula>
    </cfRule>
  </conditionalFormatting>
  <conditionalFormatting sqref="I21:I25">
    <cfRule type="expression" priority="7" dxfId="3" stopIfTrue="1">
      <formula>COUNTIF(Feiertage,$C21)&gt;0</formula>
    </cfRule>
  </conditionalFormatting>
  <conditionalFormatting sqref="I28:I32">
    <cfRule type="expression" priority="6" dxfId="3" stopIfTrue="1">
      <formula>IF($C28="",0,WEEKDAY($C28,2))&gt;5</formula>
    </cfRule>
  </conditionalFormatting>
  <conditionalFormatting sqref="I28:I32">
    <cfRule type="expression" priority="5" dxfId="3" stopIfTrue="1">
      <formula>COUNTIF(Feiertage,$C28)&gt;0</formula>
    </cfRule>
  </conditionalFormatting>
  <conditionalFormatting sqref="I36:I39">
    <cfRule type="expression" priority="4" dxfId="3" stopIfTrue="1">
      <formula>IF($C36="",0,WEEKDAY($C36,2))&gt;5</formula>
    </cfRule>
  </conditionalFormatting>
  <conditionalFormatting sqref="I36:I39">
    <cfRule type="expression" priority="3" dxfId="3" stopIfTrue="1">
      <formula>COUNTIF(Feiertage,$C36)&gt;0</formula>
    </cfRule>
  </conditionalFormatting>
  <conditionalFormatting sqref="I42:I43">
    <cfRule type="expression" priority="2" dxfId="3" stopIfTrue="1">
      <formula>IF($C42="",0,WEEKDAY($C42,2))&gt;5</formula>
    </cfRule>
  </conditionalFormatting>
  <conditionalFormatting sqref="I42:I43">
    <cfRule type="expression" priority="1" dxfId="3" stopIfTrue="1">
      <formula>COUNTIF(Feiertage,$C42)&gt;0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view="pageLayout" zoomScale="90" zoomScalePageLayoutView="90" workbookViewId="0" topLeftCell="A19">
      <selection activeCell="I51" sqref="I51"/>
    </sheetView>
  </sheetViews>
  <sheetFormatPr defaultColWidth="11.421875" defaultRowHeight="12.75"/>
  <cols>
    <col min="2" max="3" width="15.28125" style="0" bestFit="1" customWidth="1"/>
    <col min="8" max="10" width="12.00390625" style="0" bestFit="1" customWidth="1"/>
    <col min="11" max="11" width="15.7109375" style="0" customWidth="1"/>
  </cols>
  <sheetData>
    <row r="1" spans="1:14" ht="18">
      <c r="A1" s="246" t="s">
        <v>30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</row>
    <row r="2" spans="1:14" ht="12.75">
      <c r="A2" s="249" t="s">
        <v>0</v>
      </c>
      <c r="B2" s="250"/>
      <c r="C2" s="250"/>
      <c r="D2" s="251"/>
      <c r="E2" s="280">
        <f>'Allgemeine Daten'!C3</f>
        <v>0</v>
      </c>
      <c r="F2" s="281"/>
      <c r="G2" s="281"/>
      <c r="H2" s="281"/>
      <c r="I2" s="281"/>
      <c r="J2" s="281"/>
      <c r="K2" s="281"/>
      <c r="L2" s="281"/>
      <c r="M2" s="281"/>
      <c r="N2" s="282"/>
    </row>
    <row r="3" spans="1:14" ht="12.75">
      <c r="A3" s="240" t="s">
        <v>1</v>
      </c>
      <c r="B3" s="255"/>
      <c r="C3" s="255"/>
      <c r="D3" s="256"/>
      <c r="E3" s="280" t="str">
        <f>'Allgemeine Daten'!C4</f>
        <v>Huber Mario</v>
      </c>
      <c r="F3" s="281"/>
      <c r="G3" s="281"/>
      <c r="H3" s="281"/>
      <c r="I3" s="281"/>
      <c r="J3" s="281"/>
      <c r="K3" s="281"/>
      <c r="L3" s="281"/>
      <c r="M3" s="281"/>
      <c r="N3" s="282"/>
    </row>
    <row r="4" spans="1:14" ht="12.75">
      <c r="A4" s="240" t="s">
        <v>2</v>
      </c>
      <c r="B4" s="255"/>
      <c r="C4" s="255"/>
      <c r="D4" s="256"/>
      <c r="E4" s="280" t="str">
        <f>'Allgemeine Daten'!C5</f>
        <v>Assistent der Geschäftsführung</v>
      </c>
      <c r="F4" s="281"/>
      <c r="G4" s="281"/>
      <c r="H4" s="281"/>
      <c r="I4" s="281"/>
      <c r="J4" s="281"/>
      <c r="K4" s="281"/>
      <c r="L4" s="281"/>
      <c r="M4" s="281"/>
      <c r="N4" s="282"/>
    </row>
    <row r="5" spans="1:14" ht="12.75">
      <c r="A5" s="240" t="s">
        <v>3</v>
      </c>
      <c r="B5" s="255"/>
      <c r="C5" s="255"/>
      <c r="D5" s="256"/>
      <c r="E5" s="280">
        <f>'Allgemeine Daten'!C6</f>
        <v>0</v>
      </c>
      <c r="F5" s="281"/>
      <c r="G5" s="281"/>
      <c r="H5" s="281"/>
      <c r="I5" s="281"/>
      <c r="J5" s="281"/>
      <c r="K5" s="281"/>
      <c r="L5" s="281"/>
      <c r="M5" s="281"/>
      <c r="N5" s="282"/>
    </row>
    <row r="6" spans="1:14" ht="12.75">
      <c r="A6" s="240" t="s">
        <v>4</v>
      </c>
      <c r="B6" s="255"/>
      <c r="C6" s="255"/>
      <c r="D6" s="256"/>
      <c r="E6" s="280" t="str">
        <f>'Allgemeine Daten'!C7</f>
        <v>xxx xxxxx </v>
      </c>
      <c r="F6" s="281"/>
      <c r="G6" s="281"/>
      <c r="H6" s="281"/>
      <c r="I6" s="281"/>
      <c r="J6" s="281"/>
      <c r="K6" s="281"/>
      <c r="L6" s="281"/>
      <c r="M6" s="281"/>
      <c r="N6" s="282"/>
    </row>
    <row r="7" spans="1:14" ht="12.75">
      <c r="A7" s="75" t="s">
        <v>21</v>
      </c>
      <c r="B7" s="76"/>
      <c r="C7" s="76"/>
      <c r="D7" s="77"/>
      <c r="E7" s="280">
        <f>'Allgemeine Daten'!C8</f>
        <v>5</v>
      </c>
      <c r="F7" s="281"/>
      <c r="G7" s="281"/>
      <c r="H7" s="281"/>
      <c r="I7" s="281"/>
      <c r="J7" s="281"/>
      <c r="K7" s="281"/>
      <c r="L7" s="281"/>
      <c r="M7" s="281"/>
      <c r="N7" s="282"/>
    </row>
    <row r="8" spans="1:14" ht="12.75">
      <c r="A8" s="240" t="s">
        <v>43</v>
      </c>
      <c r="B8" s="241"/>
      <c r="C8" s="241"/>
      <c r="D8" s="242"/>
      <c r="E8" s="167">
        <f>'Allgemeine Daten'!C15</f>
        <v>1</v>
      </c>
      <c r="F8" s="166" t="str">
        <f>'Allgemeine Daten'!D15</f>
        <v>Jänner</v>
      </c>
      <c r="G8" s="165">
        <f>'Allgemeine Daten'!E15</f>
        <v>2019</v>
      </c>
      <c r="H8" s="171"/>
      <c r="I8" s="171"/>
      <c r="J8" s="171"/>
      <c r="K8" s="171"/>
      <c r="L8" s="171"/>
      <c r="M8" s="171"/>
      <c r="N8" s="172"/>
    </row>
    <row r="9" spans="1:14" ht="12.75">
      <c r="A9" s="240" t="s">
        <v>5</v>
      </c>
      <c r="B9" s="255"/>
      <c r="C9" s="255"/>
      <c r="D9" s="256"/>
      <c r="E9" s="280">
        <f>'Allgemeine Daten'!C16</f>
        <v>0</v>
      </c>
      <c r="F9" s="281"/>
      <c r="G9" s="281"/>
      <c r="H9" s="281"/>
      <c r="I9" s="281"/>
      <c r="J9" s="281"/>
      <c r="K9" s="281"/>
      <c r="L9" s="281"/>
      <c r="M9" s="281"/>
      <c r="N9" s="282"/>
    </row>
    <row r="10" spans="1:14" ht="15">
      <c r="A10" s="257" t="s">
        <v>6</v>
      </c>
      <c r="B10" s="258"/>
      <c r="C10" s="258"/>
      <c r="D10" s="259"/>
      <c r="E10" s="264">
        <v>42124</v>
      </c>
      <c r="F10" s="265"/>
      <c r="G10" s="265"/>
      <c r="H10" s="265"/>
      <c r="I10" s="265"/>
      <c r="J10" s="265"/>
      <c r="K10" s="265"/>
      <c r="L10" s="265"/>
      <c r="M10" s="265"/>
      <c r="N10" s="266"/>
    </row>
    <row r="11" spans="1:14" ht="12.75">
      <c r="A11" s="260" t="s">
        <v>7</v>
      </c>
      <c r="B11" s="261"/>
      <c r="C11" s="261"/>
      <c r="D11" s="262"/>
      <c r="E11" s="283">
        <f>'Allgemeine Daten'!C17</f>
        <v>1.6041666666666667</v>
      </c>
      <c r="F11" s="281"/>
      <c r="G11" s="281"/>
      <c r="H11" s="281"/>
      <c r="I11" s="281"/>
      <c r="J11" s="281"/>
      <c r="K11" s="281"/>
      <c r="L11" s="281"/>
      <c r="M11" s="281"/>
      <c r="N11" s="282"/>
    </row>
    <row r="12" spans="1:14" ht="38.25">
      <c r="A12" s="18" t="s">
        <v>8</v>
      </c>
      <c r="B12" s="19" t="s">
        <v>9</v>
      </c>
      <c r="C12" s="20" t="s">
        <v>10</v>
      </c>
      <c r="D12" s="263" t="s">
        <v>11</v>
      </c>
      <c r="E12" s="263"/>
      <c r="F12" s="21" t="s">
        <v>12</v>
      </c>
      <c r="G12" s="20" t="s">
        <v>51</v>
      </c>
      <c r="H12" s="78" t="s">
        <v>50</v>
      </c>
      <c r="I12" s="78" t="s">
        <v>52</v>
      </c>
      <c r="J12" s="21" t="s">
        <v>55</v>
      </c>
      <c r="K12" s="71" t="s">
        <v>53</v>
      </c>
      <c r="L12" s="21" t="s">
        <v>13</v>
      </c>
      <c r="M12" s="21" t="s">
        <v>14</v>
      </c>
      <c r="N12" s="22" t="s">
        <v>15</v>
      </c>
    </row>
    <row r="13" spans="1:14" ht="25.5">
      <c r="A13" s="23"/>
      <c r="B13" s="24"/>
      <c r="C13" s="25"/>
      <c r="D13" s="25" t="s">
        <v>16</v>
      </c>
      <c r="E13" s="25" t="s">
        <v>17</v>
      </c>
      <c r="F13" s="25"/>
      <c r="G13" s="25"/>
      <c r="H13" s="26"/>
      <c r="I13" s="26"/>
      <c r="J13" s="25"/>
      <c r="K13" s="185" t="s">
        <v>87</v>
      </c>
      <c r="L13" s="25"/>
      <c r="M13" s="25"/>
      <c r="N13" s="27"/>
    </row>
    <row r="14" spans="1:14" ht="18">
      <c r="A14" s="8"/>
      <c r="B14" s="9">
        <f>C14</f>
        <v>42124</v>
      </c>
      <c r="C14" s="10">
        <f>E10</f>
        <v>42124</v>
      </c>
      <c r="D14" s="99">
        <v>0</v>
      </c>
      <c r="E14" s="99">
        <v>0</v>
      </c>
      <c r="F14" s="99">
        <v>0</v>
      </c>
      <c r="G14" s="12">
        <f>IF(OR(K14="U",K14="k",K14="S"),I14,E14-D14-F14)</f>
        <v>0</v>
      </c>
      <c r="H14" s="12"/>
      <c r="I14" s="96">
        <f>IF(OR(L14=1,'Allgemeine Daten'!C11=""),"",$E$11/$E$7)</f>
      </c>
      <c r="J14" s="13"/>
      <c r="K14" s="100"/>
      <c r="L14" s="46">
        <f>COUNTIF(Feiertage!$B$2:$B$16,C14)</f>
        <v>1</v>
      </c>
      <c r="M14" s="100"/>
      <c r="N14" s="103"/>
    </row>
    <row r="15" spans="1:14" ht="18">
      <c r="A15" s="8"/>
      <c r="B15" s="9">
        <f aca="true" t="shared" si="0" ref="B15:B44">C15</f>
        <v>42125</v>
      </c>
      <c r="C15" s="10">
        <f>C14+1</f>
        <v>42125</v>
      </c>
      <c r="D15" s="99"/>
      <c r="E15" s="99"/>
      <c r="F15" s="99"/>
      <c r="G15" s="12">
        <f aca="true" t="shared" si="1" ref="G15:G44">IF(OR(K15="U",K15="k",K15="S"),I15,E15-D15-F15)</f>
        <v>0</v>
      </c>
      <c r="H15" s="12"/>
      <c r="I15" s="108">
        <f>$E$11/$E$7</f>
        <v>0.32083333333333336</v>
      </c>
      <c r="J15" s="13"/>
      <c r="K15" s="100"/>
      <c r="L15" s="46">
        <f>COUNTIF(Feiertage!$B$2:$B$16,C15)</f>
        <v>0</v>
      </c>
      <c r="M15" s="100"/>
      <c r="N15" s="103"/>
    </row>
    <row r="16" spans="1:14" ht="18">
      <c r="A16" s="8"/>
      <c r="B16" s="9">
        <f t="shared" si="0"/>
        <v>42126</v>
      </c>
      <c r="C16" s="10">
        <f aca="true" t="shared" si="2" ref="C16:C44">C15+1</f>
        <v>42126</v>
      </c>
      <c r="D16" s="99"/>
      <c r="E16" s="99"/>
      <c r="F16" s="99"/>
      <c r="G16" s="12">
        <f t="shared" si="1"/>
        <v>0</v>
      </c>
      <c r="H16" s="12"/>
      <c r="I16" s="108">
        <f>$E$11/$E$7</f>
        <v>0.32083333333333336</v>
      </c>
      <c r="J16" s="13"/>
      <c r="K16" s="100"/>
      <c r="L16" s="46">
        <f>COUNTIF(Feiertage!$B$2:$B$16,C16)</f>
        <v>0</v>
      </c>
      <c r="M16" s="100"/>
      <c r="N16" s="104"/>
    </row>
    <row r="17" spans="1:14" ht="18.75" thickBot="1">
      <c r="A17" s="8"/>
      <c r="B17" s="9">
        <f t="shared" si="0"/>
        <v>42127</v>
      </c>
      <c r="C17" s="10">
        <f t="shared" si="2"/>
        <v>42127</v>
      </c>
      <c r="D17" s="99">
        <v>0</v>
      </c>
      <c r="E17" s="99">
        <v>0</v>
      </c>
      <c r="F17" s="99">
        <v>0</v>
      </c>
      <c r="G17" s="12">
        <f t="shared" si="1"/>
        <v>0</v>
      </c>
      <c r="H17" s="12"/>
      <c r="I17" s="96">
        <f>IF(OR(L17=1,'Allgemeine Daten'!C14=""),"",$E$11/$E$7)</f>
      </c>
      <c r="J17" s="13"/>
      <c r="K17" s="100"/>
      <c r="L17" s="46">
        <f>COUNTIF(Feiertage!$B$2:$B$16,C17)</f>
        <v>0</v>
      </c>
      <c r="M17" s="100"/>
      <c r="N17" s="104"/>
    </row>
    <row r="18" spans="1:14" ht="18.75" thickBot="1">
      <c r="A18" s="8"/>
      <c r="B18" s="9">
        <f t="shared" si="0"/>
        <v>42128</v>
      </c>
      <c r="C18" s="10">
        <f t="shared" si="2"/>
        <v>42128</v>
      </c>
      <c r="D18" s="99">
        <v>0</v>
      </c>
      <c r="E18" s="99">
        <v>0</v>
      </c>
      <c r="F18" s="99">
        <v>0</v>
      </c>
      <c r="G18" s="12">
        <f t="shared" si="1"/>
        <v>0</v>
      </c>
      <c r="H18" s="84">
        <f>SUM(G14:G17)</f>
        <v>0</v>
      </c>
      <c r="I18" s="85">
        <f>SUM(I14:I17)</f>
        <v>0.6416666666666667</v>
      </c>
      <c r="J18" s="85">
        <f>H18-I18</f>
        <v>-0.6416666666666667</v>
      </c>
      <c r="K18" s="100"/>
      <c r="L18" s="46">
        <f>COUNTIF(Feiertage!$B$2:$B$16,C18)</f>
        <v>0</v>
      </c>
      <c r="M18" s="100"/>
      <c r="N18" s="105"/>
    </row>
    <row r="19" spans="1:14" ht="18">
      <c r="A19" s="28"/>
      <c r="B19" s="9">
        <f t="shared" si="0"/>
        <v>42129</v>
      </c>
      <c r="C19" s="10">
        <f t="shared" si="2"/>
        <v>42129</v>
      </c>
      <c r="D19" s="99"/>
      <c r="E19" s="99"/>
      <c r="F19" s="99"/>
      <c r="G19" s="12">
        <f t="shared" si="1"/>
        <v>0</v>
      </c>
      <c r="H19" s="12"/>
      <c r="I19" s="108">
        <f>$E$11/$E$7</f>
        <v>0.32083333333333336</v>
      </c>
      <c r="J19" s="46"/>
      <c r="K19" s="100"/>
      <c r="L19" s="46">
        <f>COUNTIF(Feiertage!$B$2:$B$16,C19)</f>
        <v>0</v>
      </c>
      <c r="M19" s="100"/>
      <c r="N19" s="105"/>
    </row>
    <row r="20" spans="1:14" ht="18">
      <c r="A20" s="8"/>
      <c r="B20" s="9">
        <f t="shared" si="0"/>
        <v>42130</v>
      </c>
      <c r="C20" s="10">
        <f t="shared" si="2"/>
        <v>42130</v>
      </c>
      <c r="D20" s="99"/>
      <c r="E20" s="99"/>
      <c r="F20" s="99"/>
      <c r="G20" s="12">
        <f t="shared" si="1"/>
        <v>0</v>
      </c>
      <c r="H20" s="12"/>
      <c r="I20" s="108">
        <f>$E$11/$E$7</f>
        <v>0.32083333333333336</v>
      </c>
      <c r="J20" s="83"/>
      <c r="K20" s="102"/>
      <c r="L20" s="46">
        <f>COUNTIF(Feiertage!$B$2:$B$16,C20)</f>
        <v>0</v>
      </c>
      <c r="M20" s="106"/>
      <c r="N20" s="107"/>
    </row>
    <row r="21" spans="1:14" ht="18">
      <c r="A21" s="8"/>
      <c r="B21" s="9">
        <f t="shared" si="0"/>
        <v>42131</v>
      </c>
      <c r="C21" s="10">
        <f>C20+1</f>
        <v>42131</v>
      </c>
      <c r="D21" s="99"/>
      <c r="E21" s="99"/>
      <c r="F21" s="99"/>
      <c r="G21" s="12">
        <f t="shared" si="1"/>
        <v>0</v>
      </c>
      <c r="H21" s="12"/>
      <c r="I21" s="108">
        <f>$E$11/$E$7</f>
        <v>0.32083333333333336</v>
      </c>
      <c r="J21" s="13"/>
      <c r="K21" s="100"/>
      <c r="L21" s="46">
        <f>COUNTIF(Feiertage!$B$2:$B$16,C21)</f>
        <v>0</v>
      </c>
      <c r="M21" s="100"/>
      <c r="N21" s="104"/>
    </row>
    <row r="22" spans="1:14" ht="18">
      <c r="A22" s="8"/>
      <c r="B22" s="9">
        <f t="shared" si="0"/>
        <v>42132</v>
      </c>
      <c r="C22" s="10">
        <f t="shared" si="2"/>
        <v>42132</v>
      </c>
      <c r="D22" s="99"/>
      <c r="E22" s="99"/>
      <c r="F22" s="99"/>
      <c r="G22" s="12">
        <f t="shared" si="1"/>
        <v>0</v>
      </c>
      <c r="H22" s="12"/>
      <c r="I22" s="108">
        <f>$E$11/$E$7</f>
        <v>0.32083333333333336</v>
      </c>
      <c r="J22" s="13"/>
      <c r="K22" s="100"/>
      <c r="L22" s="46">
        <f>COUNTIF(Feiertage!$B$2:$B$16,C22)</f>
        <v>0</v>
      </c>
      <c r="M22" s="100"/>
      <c r="N22" s="104"/>
    </row>
    <row r="23" spans="1:14" ht="18">
      <c r="A23" s="8"/>
      <c r="B23" s="9">
        <f t="shared" si="0"/>
        <v>42133</v>
      </c>
      <c r="C23" s="10">
        <f t="shared" si="2"/>
        <v>42133</v>
      </c>
      <c r="D23" s="99"/>
      <c r="E23" s="99"/>
      <c r="F23" s="99"/>
      <c r="G23" s="12">
        <f t="shared" si="1"/>
        <v>0</v>
      </c>
      <c r="H23" s="12"/>
      <c r="I23" s="108">
        <f>$E$11/$E$7</f>
        <v>0.32083333333333336</v>
      </c>
      <c r="J23" s="13"/>
      <c r="K23" s="100"/>
      <c r="L23" s="46">
        <f>COUNTIF(Feiertage!$B$2:$B$16,C23)</f>
        <v>0</v>
      </c>
      <c r="M23" s="100"/>
      <c r="N23" s="104"/>
    </row>
    <row r="24" spans="1:14" ht="18.75" thickBot="1">
      <c r="A24" s="8"/>
      <c r="B24" s="9">
        <f t="shared" si="0"/>
        <v>42134</v>
      </c>
      <c r="C24" s="10">
        <f t="shared" si="2"/>
        <v>42134</v>
      </c>
      <c r="D24" s="99">
        <v>0</v>
      </c>
      <c r="E24" s="99">
        <v>0</v>
      </c>
      <c r="F24" s="99">
        <v>0</v>
      </c>
      <c r="G24" s="12">
        <f t="shared" si="1"/>
        <v>0</v>
      </c>
      <c r="H24" s="44"/>
      <c r="I24" s="96">
        <f>IF(OR(L24=1,'Allgemeine Daten'!C14=""),"",$E$11/$E$7)</f>
      </c>
      <c r="J24" s="82"/>
      <c r="K24" s="100"/>
      <c r="L24" s="46">
        <f>COUNTIF(Feiertage!$B$2:$B$16,C24)</f>
        <v>0</v>
      </c>
      <c r="M24" s="100"/>
      <c r="N24" s="104"/>
    </row>
    <row r="25" spans="1:14" ht="18.75" thickBot="1">
      <c r="A25" s="8"/>
      <c r="B25" s="9">
        <f t="shared" si="0"/>
        <v>42135</v>
      </c>
      <c r="C25" s="10">
        <f t="shared" si="2"/>
        <v>42135</v>
      </c>
      <c r="D25" s="99">
        <v>0</v>
      </c>
      <c r="E25" s="99">
        <v>0</v>
      </c>
      <c r="F25" s="99">
        <v>0</v>
      </c>
      <c r="G25" s="12">
        <f t="shared" si="1"/>
        <v>0</v>
      </c>
      <c r="H25" s="84">
        <f>SUM(G19:G24)</f>
        <v>0</v>
      </c>
      <c r="I25" s="85">
        <f>SUM(I19:I24)</f>
        <v>1.6041666666666667</v>
      </c>
      <c r="J25" s="85">
        <f>H25-I25</f>
        <v>-1.6041666666666667</v>
      </c>
      <c r="K25" s="100"/>
      <c r="L25" s="46">
        <f>COUNTIF(Feiertage!$B$2:$B$16,C25)</f>
        <v>0</v>
      </c>
      <c r="M25" s="100"/>
      <c r="N25" s="104"/>
    </row>
    <row r="26" spans="1:14" ht="18">
      <c r="A26" s="8"/>
      <c r="B26" s="9">
        <f t="shared" si="0"/>
        <v>42136</v>
      </c>
      <c r="C26" s="10">
        <f t="shared" si="2"/>
        <v>42136</v>
      </c>
      <c r="D26" s="99"/>
      <c r="E26" s="99"/>
      <c r="F26" s="99"/>
      <c r="G26" s="12">
        <f t="shared" si="1"/>
        <v>0</v>
      </c>
      <c r="H26" s="45"/>
      <c r="I26" s="108">
        <f>$E$11/$E$7</f>
        <v>0.32083333333333336</v>
      </c>
      <c r="J26" s="88"/>
      <c r="K26" s="102"/>
      <c r="L26" s="46">
        <f>COUNTIF(Feiertage!$B$2:$B$16,C26)</f>
        <v>0</v>
      </c>
      <c r="M26" s="100"/>
      <c r="N26" s="104"/>
    </row>
    <row r="27" spans="1:14" ht="18">
      <c r="A27" s="8"/>
      <c r="B27" s="9">
        <f t="shared" si="0"/>
        <v>42137</v>
      </c>
      <c r="C27" s="10">
        <f t="shared" si="2"/>
        <v>42137</v>
      </c>
      <c r="D27" s="99"/>
      <c r="E27" s="99"/>
      <c r="F27" s="99"/>
      <c r="G27" s="12">
        <f t="shared" si="1"/>
        <v>0</v>
      </c>
      <c r="H27" s="12"/>
      <c r="I27" s="108">
        <f>$E$11/$E$7</f>
        <v>0.32083333333333336</v>
      </c>
      <c r="J27" s="83"/>
      <c r="K27" s="102"/>
      <c r="L27" s="46">
        <f>COUNTIF(Feiertage!$B$2:$B$16,C27)</f>
        <v>0</v>
      </c>
      <c r="M27" s="100"/>
      <c r="N27" s="104"/>
    </row>
    <row r="28" spans="1:14" ht="18">
      <c r="A28" s="8"/>
      <c r="B28" s="9">
        <f t="shared" si="0"/>
        <v>42138</v>
      </c>
      <c r="C28" s="10">
        <f>C27+1</f>
        <v>42138</v>
      </c>
      <c r="D28" s="99"/>
      <c r="E28" s="99"/>
      <c r="F28" s="99"/>
      <c r="G28" s="12">
        <f t="shared" si="1"/>
        <v>0</v>
      </c>
      <c r="H28" s="12"/>
      <c r="I28" s="108">
        <f>$E$11/$E$7</f>
        <v>0.32083333333333336</v>
      </c>
      <c r="J28" s="13"/>
      <c r="K28" s="100"/>
      <c r="L28" s="46">
        <f>COUNTIF(Feiertage!$B$2:$B$16,C28)</f>
        <v>0</v>
      </c>
      <c r="M28" s="100"/>
      <c r="N28" s="104"/>
    </row>
    <row r="29" spans="1:14" ht="18">
      <c r="A29" s="8"/>
      <c r="B29" s="9">
        <f t="shared" si="0"/>
        <v>42139</v>
      </c>
      <c r="C29" s="10">
        <f t="shared" si="2"/>
        <v>42139</v>
      </c>
      <c r="D29" s="99"/>
      <c r="E29" s="99"/>
      <c r="F29" s="99"/>
      <c r="G29" s="12">
        <f t="shared" si="1"/>
        <v>0</v>
      </c>
      <c r="H29" s="12"/>
      <c r="I29" s="108">
        <f>$E$11/$E$7</f>
        <v>0.32083333333333336</v>
      </c>
      <c r="J29" s="13"/>
      <c r="K29" s="100"/>
      <c r="L29" s="46">
        <f>COUNTIF(Feiertage!$B$2:$B$16,C29)</f>
        <v>0</v>
      </c>
      <c r="M29" s="100"/>
      <c r="N29" s="104"/>
    </row>
    <row r="30" spans="1:14" ht="18">
      <c r="A30" s="8"/>
      <c r="B30" s="9">
        <f t="shared" si="0"/>
        <v>42140</v>
      </c>
      <c r="C30" s="10">
        <f t="shared" si="2"/>
        <v>42140</v>
      </c>
      <c r="D30" s="99"/>
      <c r="E30" s="99"/>
      <c r="F30" s="99"/>
      <c r="G30" s="12">
        <f t="shared" si="1"/>
        <v>0</v>
      </c>
      <c r="H30" s="12"/>
      <c r="I30" s="108">
        <f>$E$11/$E$7</f>
        <v>0.32083333333333336</v>
      </c>
      <c r="J30" s="13"/>
      <c r="K30" s="100"/>
      <c r="L30" s="46">
        <f>COUNTIF(Feiertage!$B$2:$B$16,C30)</f>
        <v>0</v>
      </c>
      <c r="M30" s="100"/>
      <c r="N30" s="104"/>
    </row>
    <row r="31" spans="1:14" ht="18.75" thickBot="1">
      <c r="A31" s="8"/>
      <c r="B31" s="9">
        <f t="shared" si="0"/>
        <v>42141</v>
      </c>
      <c r="C31" s="10">
        <f t="shared" si="2"/>
        <v>42141</v>
      </c>
      <c r="D31" s="99">
        <v>0</v>
      </c>
      <c r="E31" s="99">
        <v>0</v>
      </c>
      <c r="F31" s="99">
        <v>0</v>
      </c>
      <c r="G31" s="12">
        <f t="shared" si="1"/>
        <v>0</v>
      </c>
      <c r="H31" s="44"/>
      <c r="I31" s="12">
        <f>IF(OR(L31=1,'Allgemeine Daten'!C14=""),"",$E$11/$E$7)</f>
      </c>
      <c r="J31" s="82"/>
      <c r="K31" s="100"/>
      <c r="L31" s="46">
        <f>COUNTIF(Feiertage!$B$2:$B$16,C31)</f>
        <v>0</v>
      </c>
      <c r="M31" s="100"/>
      <c r="N31" s="104"/>
    </row>
    <row r="32" spans="1:14" ht="18.75" thickBot="1">
      <c r="A32" s="8"/>
      <c r="B32" s="9">
        <f t="shared" si="0"/>
        <v>42142</v>
      </c>
      <c r="C32" s="10">
        <f t="shared" si="2"/>
        <v>42142</v>
      </c>
      <c r="D32" s="99">
        <v>0</v>
      </c>
      <c r="E32" s="99">
        <v>0</v>
      </c>
      <c r="F32" s="99">
        <v>0</v>
      </c>
      <c r="G32" s="12">
        <f t="shared" si="1"/>
        <v>0</v>
      </c>
      <c r="H32" s="84">
        <f>SUM(G26:G31)</f>
        <v>0</v>
      </c>
      <c r="I32" s="85">
        <f>SUM(I26:I31)</f>
        <v>1.6041666666666667</v>
      </c>
      <c r="J32" s="85">
        <f>H32-I32</f>
        <v>-1.6041666666666667</v>
      </c>
      <c r="K32" s="100"/>
      <c r="L32" s="46">
        <f>COUNTIF(Feiertage!$B$2:$B$16,C32)</f>
        <v>0</v>
      </c>
      <c r="M32" s="100"/>
      <c r="N32" s="104"/>
    </row>
    <row r="33" spans="1:14" ht="18">
      <c r="A33" s="8"/>
      <c r="B33" s="9">
        <f t="shared" si="0"/>
        <v>42143</v>
      </c>
      <c r="C33" s="10">
        <f t="shared" si="2"/>
        <v>42143</v>
      </c>
      <c r="D33" s="99"/>
      <c r="E33" s="99"/>
      <c r="F33" s="99"/>
      <c r="G33" s="12">
        <f t="shared" si="1"/>
        <v>0</v>
      </c>
      <c r="H33" s="45"/>
      <c r="I33" s="108">
        <f>$E$11/$E$7</f>
        <v>0.32083333333333336</v>
      </c>
      <c r="J33" s="88"/>
      <c r="K33" s="102"/>
      <c r="L33" s="46">
        <f>COUNTIF(Feiertage!$B$2:$B$16,C33)</f>
        <v>0</v>
      </c>
      <c r="M33" s="108"/>
      <c r="N33" s="104"/>
    </row>
    <row r="34" spans="1:14" ht="18">
      <c r="A34" s="8"/>
      <c r="B34" s="9">
        <f t="shared" si="0"/>
        <v>42144</v>
      </c>
      <c r="C34" s="10">
        <f t="shared" si="2"/>
        <v>42144</v>
      </c>
      <c r="D34" s="99"/>
      <c r="E34" s="99"/>
      <c r="F34" s="99"/>
      <c r="G34" s="12">
        <f t="shared" si="1"/>
        <v>0</v>
      </c>
      <c r="H34" s="12"/>
      <c r="I34" s="108">
        <f>$E$11/$E$7</f>
        <v>0.32083333333333336</v>
      </c>
      <c r="J34" s="83"/>
      <c r="K34" s="102"/>
      <c r="L34" s="46">
        <f>COUNTIF(Feiertage!$B$2:$B$16,C34)</f>
        <v>0</v>
      </c>
      <c r="M34" s="100"/>
      <c r="N34" s="104"/>
    </row>
    <row r="35" spans="1:14" ht="18">
      <c r="A35" s="8"/>
      <c r="B35" s="9">
        <f t="shared" si="0"/>
        <v>42145</v>
      </c>
      <c r="C35" s="10">
        <f>C34+1</f>
        <v>42145</v>
      </c>
      <c r="D35" s="99"/>
      <c r="E35" s="99"/>
      <c r="F35" s="99"/>
      <c r="G35" s="12">
        <f t="shared" si="1"/>
        <v>0</v>
      </c>
      <c r="H35" s="12"/>
      <c r="I35" s="108">
        <f>$E$11/$E$7</f>
        <v>0.32083333333333336</v>
      </c>
      <c r="J35" s="13"/>
      <c r="K35" s="100"/>
      <c r="L35" s="46">
        <f>COUNTIF(Feiertage!$B$2:$B$16,C35)</f>
        <v>0</v>
      </c>
      <c r="M35" s="100"/>
      <c r="N35" s="104"/>
    </row>
    <row r="36" spans="1:14" ht="18">
      <c r="A36" s="8"/>
      <c r="B36" s="9">
        <f t="shared" si="0"/>
        <v>42146</v>
      </c>
      <c r="C36" s="10">
        <f t="shared" si="2"/>
        <v>42146</v>
      </c>
      <c r="D36" s="99"/>
      <c r="E36" s="99"/>
      <c r="F36" s="99"/>
      <c r="G36" s="12">
        <f t="shared" si="1"/>
        <v>0</v>
      </c>
      <c r="H36" s="12"/>
      <c r="I36" s="108">
        <f>$E$11/$E$7</f>
        <v>0.32083333333333336</v>
      </c>
      <c r="J36" s="13"/>
      <c r="K36" s="100"/>
      <c r="L36" s="46">
        <f>COUNTIF(Feiertage!$B$2:$B$16,C36)</f>
        <v>0</v>
      </c>
      <c r="M36" s="100"/>
      <c r="N36" s="104"/>
    </row>
    <row r="37" spans="1:14" ht="18">
      <c r="A37" s="8"/>
      <c r="B37" s="9">
        <f t="shared" si="0"/>
        <v>42147</v>
      </c>
      <c r="C37" s="10">
        <f t="shared" si="2"/>
        <v>42147</v>
      </c>
      <c r="D37" s="99"/>
      <c r="E37" s="99"/>
      <c r="F37" s="99"/>
      <c r="G37" s="12">
        <f t="shared" si="1"/>
        <v>0</v>
      </c>
      <c r="H37" s="12"/>
      <c r="I37" s="108">
        <f>$E$11/$E$7</f>
        <v>0.32083333333333336</v>
      </c>
      <c r="J37" s="13"/>
      <c r="K37" s="100"/>
      <c r="L37" s="46">
        <f>COUNTIF(Feiertage!$B$2:$B$16,C37)</f>
        <v>0</v>
      </c>
      <c r="M37" s="100"/>
      <c r="N37" s="104"/>
    </row>
    <row r="38" spans="1:14" ht="18.75" thickBot="1">
      <c r="A38" s="8"/>
      <c r="B38" s="9">
        <f t="shared" si="0"/>
        <v>42148</v>
      </c>
      <c r="C38" s="10">
        <f t="shared" si="2"/>
        <v>42148</v>
      </c>
      <c r="D38" s="99">
        <v>0</v>
      </c>
      <c r="E38" s="99">
        <v>0</v>
      </c>
      <c r="F38" s="99">
        <v>0</v>
      </c>
      <c r="G38" s="12">
        <f t="shared" si="1"/>
        <v>0</v>
      </c>
      <c r="H38" s="44"/>
      <c r="I38" s="96">
        <f>IF(OR(L38=1,'Allgemeine Daten'!C14=""),"",$E$11/$E$7)</f>
      </c>
      <c r="J38" s="82"/>
      <c r="K38" s="100"/>
      <c r="L38" s="46">
        <f>COUNTIF(Feiertage!$B$2:$B$16,C38)</f>
        <v>0</v>
      </c>
      <c r="M38" s="100"/>
      <c r="N38" s="104"/>
    </row>
    <row r="39" spans="1:14" ht="18.75" thickBot="1">
      <c r="A39" s="8"/>
      <c r="B39" s="9">
        <f t="shared" si="0"/>
        <v>42149</v>
      </c>
      <c r="C39" s="10">
        <f t="shared" si="2"/>
        <v>42149</v>
      </c>
      <c r="D39" s="99">
        <v>0</v>
      </c>
      <c r="E39" s="99">
        <v>0</v>
      </c>
      <c r="F39" s="99">
        <v>0</v>
      </c>
      <c r="G39" s="12">
        <f t="shared" si="1"/>
        <v>0</v>
      </c>
      <c r="H39" s="84">
        <f>SUM(G33:G38)</f>
        <v>0</v>
      </c>
      <c r="I39" s="85">
        <f>SUM(I33:I38)</f>
        <v>1.6041666666666667</v>
      </c>
      <c r="J39" s="85">
        <f>H39-I39</f>
        <v>-1.6041666666666667</v>
      </c>
      <c r="K39" s="100"/>
      <c r="L39" s="46">
        <f>COUNTIF(Feiertage!$B$2:$B$16,C39)</f>
        <v>0</v>
      </c>
      <c r="M39" s="100"/>
      <c r="N39" s="104"/>
    </row>
    <row r="40" spans="1:14" ht="18">
      <c r="A40" s="8"/>
      <c r="B40" s="9">
        <f t="shared" si="0"/>
        <v>42150</v>
      </c>
      <c r="C40" s="10">
        <f t="shared" si="2"/>
        <v>42150</v>
      </c>
      <c r="D40" s="99"/>
      <c r="E40" s="99"/>
      <c r="F40" s="99"/>
      <c r="G40" s="12">
        <f t="shared" si="1"/>
        <v>0</v>
      </c>
      <c r="H40" s="45"/>
      <c r="I40" s="108">
        <f>$E$11/$E$7</f>
        <v>0.32083333333333336</v>
      </c>
      <c r="J40" s="88"/>
      <c r="K40" s="102"/>
      <c r="L40" s="46">
        <f>COUNTIF(Feiertage!$B$2:$B$16,C40)</f>
        <v>0</v>
      </c>
      <c r="M40" s="100"/>
      <c r="N40" s="104"/>
    </row>
    <row r="41" spans="1:14" ht="18">
      <c r="A41" s="29"/>
      <c r="B41" s="9">
        <f t="shared" si="0"/>
        <v>42151</v>
      </c>
      <c r="C41" s="10">
        <f t="shared" si="2"/>
        <v>42151</v>
      </c>
      <c r="D41" s="99"/>
      <c r="E41" s="99"/>
      <c r="F41" s="99"/>
      <c r="G41" s="12">
        <f t="shared" si="1"/>
        <v>0</v>
      </c>
      <c r="H41" s="12"/>
      <c r="I41" s="108">
        <f>$E$11/$E$7</f>
        <v>0.32083333333333336</v>
      </c>
      <c r="J41" s="83"/>
      <c r="K41" s="102"/>
      <c r="L41" s="46">
        <f>COUNTIF(Feiertage!$B$2:$B$16,C41)</f>
        <v>0</v>
      </c>
      <c r="M41" s="100"/>
      <c r="N41" s="104"/>
    </row>
    <row r="42" spans="1:14" ht="18">
      <c r="A42" s="8"/>
      <c r="B42" s="9">
        <f t="shared" si="0"/>
        <v>42152</v>
      </c>
      <c r="C42" s="10">
        <f>C41+1</f>
        <v>42152</v>
      </c>
      <c r="D42" s="99"/>
      <c r="E42" s="99"/>
      <c r="F42" s="99"/>
      <c r="G42" s="12">
        <f t="shared" si="1"/>
        <v>0</v>
      </c>
      <c r="H42" s="12"/>
      <c r="I42" s="108"/>
      <c r="J42" s="13"/>
      <c r="K42" s="100"/>
      <c r="L42" s="46">
        <f>COUNTIF(Feiertage!$B$2:$B$16,C42)</f>
        <v>0</v>
      </c>
      <c r="M42" s="100"/>
      <c r="N42" s="104"/>
    </row>
    <row r="43" spans="1:14" ht="18">
      <c r="A43" s="8"/>
      <c r="B43" s="9">
        <f t="shared" si="0"/>
        <v>42153</v>
      </c>
      <c r="C43" s="10">
        <f t="shared" si="2"/>
        <v>42153</v>
      </c>
      <c r="D43" s="99">
        <v>0</v>
      </c>
      <c r="E43" s="99">
        <v>0</v>
      </c>
      <c r="F43" s="99">
        <v>0</v>
      </c>
      <c r="G43" s="12">
        <f t="shared" si="1"/>
        <v>0</v>
      </c>
      <c r="H43" s="12"/>
      <c r="I43" s="213">
        <f>IF(OR(L43=1,'Allgemeine Daten'!C12=""),"",$E$11/$E$7)</f>
      </c>
      <c r="J43" s="13"/>
      <c r="K43" s="100"/>
      <c r="L43" s="46">
        <f>COUNTIF(Feiertage!$B$2:$B$16,C43)</f>
        <v>1</v>
      </c>
      <c r="M43" s="100"/>
      <c r="N43" s="104"/>
    </row>
    <row r="44" spans="1:14" ht="18.75" thickBot="1">
      <c r="A44" s="29"/>
      <c r="B44" s="9">
        <f t="shared" si="0"/>
        <v>42154</v>
      </c>
      <c r="C44" s="10">
        <f t="shared" si="2"/>
        <v>42154</v>
      </c>
      <c r="D44" s="99"/>
      <c r="E44" s="99"/>
      <c r="F44" s="99"/>
      <c r="G44" s="12">
        <f t="shared" si="1"/>
        <v>0</v>
      </c>
      <c r="I44" s="108">
        <f>$E$11/$E$7</f>
        <v>0.32083333333333336</v>
      </c>
      <c r="K44" s="100"/>
      <c r="L44" s="46">
        <f>COUNTIF(Feiertage!$B$2:$B$16,C44)</f>
        <v>0</v>
      </c>
      <c r="M44" s="100"/>
      <c r="N44" s="104"/>
    </row>
    <row r="45" spans="1:14" ht="18.75" thickBot="1">
      <c r="A45" s="29"/>
      <c r="B45" s="9"/>
      <c r="C45" s="10"/>
      <c r="D45" s="11"/>
      <c r="E45" s="11"/>
      <c r="F45" s="11"/>
      <c r="G45" s="12"/>
      <c r="H45" s="84">
        <f>SUM(G40:G44)</f>
        <v>0</v>
      </c>
      <c r="I45" s="85">
        <f>SUM(I40:I44)</f>
        <v>0.9625000000000001</v>
      </c>
      <c r="J45" s="85">
        <f>H45-I45</f>
        <v>-0.9625000000000001</v>
      </c>
      <c r="K45" s="113"/>
      <c r="L45" s="114"/>
      <c r="M45" s="113"/>
      <c r="N45" s="115"/>
    </row>
    <row r="46" spans="1:14" ht="18">
      <c r="A46" s="29"/>
      <c r="B46" s="9"/>
      <c r="C46" s="10"/>
      <c r="D46" s="11"/>
      <c r="E46" s="11"/>
      <c r="F46" s="11"/>
      <c r="G46" s="44"/>
      <c r="I46" s="44"/>
      <c r="J46" s="82"/>
      <c r="K46" s="13"/>
      <c r="L46" s="46">
        <f>COUNTIF(Feiertage!$B$2:$B$16,C46)</f>
        <v>0</v>
      </c>
      <c r="M46" s="13"/>
      <c r="N46" s="16"/>
    </row>
    <row r="47" spans="1:14" ht="18">
      <c r="A47" s="29"/>
      <c r="B47" s="9"/>
      <c r="C47" s="10"/>
      <c r="D47" s="11"/>
      <c r="E47" s="11"/>
      <c r="F47" s="11"/>
      <c r="G47" s="12"/>
      <c r="H47" s="56"/>
      <c r="I47" s="56"/>
      <c r="J47" s="56"/>
      <c r="K47" s="80"/>
      <c r="L47" s="46">
        <f>COUNTIF(Feiertage!$B$2:$B$16,C47)</f>
        <v>0</v>
      </c>
      <c r="M47" s="13"/>
      <c r="N47" s="16"/>
    </row>
    <row r="48" spans="1:14" ht="18.75" thickBot="1">
      <c r="A48" s="29"/>
      <c r="B48" s="9"/>
      <c r="C48" s="10"/>
      <c r="D48" s="11"/>
      <c r="E48" s="11"/>
      <c r="F48" s="11"/>
      <c r="G48" s="46"/>
      <c r="H48" s="13"/>
      <c r="I48" s="17"/>
      <c r="J48" s="12"/>
      <c r="K48" s="80"/>
      <c r="L48" s="46">
        <f>COUNTIF(Feiertage!$B$2:$B$16,Jänner!C48)</f>
        <v>0</v>
      </c>
      <c r="M48" s="13"/>
      <c r="N48" s="16"/>
    </row>
    <row r="49" spans="1:14" ht="18.75" thickBot="1">
      <c r="A49" s="137" t="s">
        <v>70</v>
      </c>
      <c r="B49" s="9"/>
      <c r="C49" s="10"/>
      <c r="D49" s="11"/>
      <c r="E49" s="11"/>
      <c r="F49" s="11"/>
      <c r="G49" s="12"/>
      <c r="I49" s="144"/>
      <c r="J49" s="146">
        <f>April!J51</f>
        <v>-26.927083333333336</v>
      </c>
      <c r="K49" s="13"/>
      <c r="L49" s="46">
        <f>COUNTIF(Feiertage!$B$2:$B$16,Jänner!C49)</f>
        <v>0</v>
      </c>
      <c r="M49" s="13"/>
      <c r="N49" s="16"/>
    </row>
    <row r="50" spans="1:14" ht="18.75" thickBot="1">
      <c r="A50" s="237" t="s">
        <v>19</v>
      </c>
      <c r="B50" s="238"/>
      <c r="C50" s="238"/>
      <c r="D50" s="238"/>
      <c r="E50" s="238"/>
      <c r="F50" s="238"/>
      <c r="G50" s="279"/>
      <c r="H50" s="86">
        <f>H45+H39+H32+H25+H18</f>
        <v>0</v>
      </c>
      <c r="I50" s="85">
        <f>I45+I39+I32+I25+I18</f>
        <v>6.416666666666667</v>
      </c>
      <c r="J50" s="146">
        <f>J45+J39+J32+J25+J18</f>
        <v>-6.416666666666667</v>
      </c>
      <c r="K50" s="80"/>
      <c r="L50" s="46">
        <f>COUNTIF(Feiertage!$B$2:$B$16,Jänner!C50)</f>
        <v>0</v>
      </c>
      <c r="M50" s="17"/>
      <c r="N50" s="16"/>
    </row>
    <row r="51" spans="1:14" ht="18.75" thickBot="1">
      <c r="A51" s="30" t="s">
        <v>71</v>
      </c>
      <c r="B51" s="31"/>
      <c r="C51" s="31"/>
      <c r="D51" s="31"/>
      <c r="E51" s="31"/>
      <c r="F51" s="31"/>
      <c r="G51" s="15"/>
      <c r="H51" s="15"/>
      <c r="I51" s="32"/>
      <c r="J51" s="146">
        <f>J49+J50</f>
        <v>-33.34375</v>
      </c>
      <c r="K51" s="32"/>
      <c r="L51" s="32"/>
      <c r="M51" s="33"/>
      <c r="N51" s="34"/>
    </row>
    <row r="52" spans="1:14" ht="18">
      <c r="A52" s="30"/>
      <c r="B52" s="31"/>
      <c r="C52" s="31"/>
      <c r="D52" s="31"/>
      <c r="E52" s="31"/>
      <c r="F52" s="31"/>
      <c r="G52" s="15"/>
      <c r="H52" s="15"/>
      <c r="I52" s="32"/>
      <c r="J52" s="32"/>
      <c r="K52" s="32"/>
      <c r="L52" s="32"/>
      <c r="M52" s="33"/>
      <c r="N52" s="34"/>
    </row>
    <row r="53" spans="1:14" ht="18">
      <c r="A53" s="30"/>
      <c r="B53" s="31"/>
      <c r="C53" s="31"/>
      <c r="D53" s="31"/>
      <c r="E53" s="31"/>
      <c r="F53" s="31"/>
      <c r="G53" s="15"/>
      <c r="H53" s="15"/>
      <c r="I53" s="32"/>
      <c r="J53" s="32"/>
      <c r="K53" s="32"/>
      <c r="L53" s="32"/>
      <c r="M53" s="33"/>
      <c r="N53" s="34"/>
    </row>
    <row r="54" spans="1:14" ht="12.75">
      <c r="A54" s="275" t="s">
        <v>18</v>
      </c>
      <c r="B54" s="276"/>
      <c r="C54" s="276"/>
      <c r="D54" s="35"/>
      <c r="E54" s="35"/>
      <c r="F54" s="35"/>
      <c r="G54" s="35"/>
      <c r="H54" s="35"/>
      <c r="I54" s="35"/>
      <c r="J54" s="35"/>
      <c r="K54" s="35"/>
      <c r="L54" s="35"/>
      <c r="M54" s="276" t="s">
        <v>72</v>
      </c>
      <c r="N54" s="277"/>
    </row>
    <row r="55" spans="1:14" ht="12.75">
      <c r="A55" s="267" t="s">
        <v>25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9" t="s">
        <v>27</v>
      </c>
      <c r="N55" s="270"/>
    </row>
    <row r="56" spans="1:14" ht="12.75">
      <c r="A56" s="271" t="s">
        <v>26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3" t="s">
        <v>28</v>
      </c>
      <c r="N56" s="274"/>
    </row>
    <row r="57" spans="1:14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8"/>
      <c r="N57" s="38"/>
    </row>
  </sheetData>
  <sheetProtection selectLockedCells="1"/>
  <mergeCells count="27">
    <mergeCell ref="A1:N1"/>
    <mergeCell ref="A2:D2"/>
    <mergeCell ref="E2:N2"/>
    <mergeCell ref="A3:D3"/>
    <mergeCell ref="E3:N3"/>
    <mergeCell ref="A4:D4"/>
    <mergeCell ref="E4:N4"/>
    <mergeCell ref="A5:D5"/>
    <mergeCell ref="E5:N5"/>
    <mergeCell ref="A6:D6"/>
    <mergeCell ref="E6:N6"/>
    <mergeCell ref="E7:N7"/>
    <mergeCell ref="A8:D8"/>
    <mergeCell ref="A9:D9"/>
    <mergeCell ref="E9:N9"/>
    <mergeCell ref="A10:D10"/>
    <mergeCell ref="E10:N10"/>
    <mergeCell ref="A11:D11"/>
    <mergeCell ref="E11:N11"/>
    <mergeCell ref="A56:L56"/>
    <mergeCell ref="M56:N56"/>
    <mergeCell ref="A50:G50"/>
    <mergeCell ref="D12:E12"/>
    <mergeCell ref="A54:C54"/>
    <mergeCell ref="M54:N54"/>
    <mergeCell ref="A55:L55"/>
    <mergeCell ref="M55:N55"/>
  </mergeCells>
  <conditionalFormatting sqref="M14:N44 L15:L50 K14:L14 A14:F14 A18:E18 A15:C17 A25:E25 A32:E32 A39:E39 A44:C44 K15:K44 F17:F18 F24:F25 A19:C24 F31:F32 A26:C31 F38:F39 A33:C38 A43:F43 A40:C42">
    <cfRule type="expression" priority="184" dxfId="3" stopIfTrue="1">
      <formula>IF($C14="",0,WEEKDAY($C14,2))&gt;5</formula>
    </cfRule>
  </conditionalFormatting>
  <conditionalFormatting sqref="K49 A48:F48 M14:N49 L15:L50 K14:L14 A14:F14 A18:E18 A15:C17 A25:E25 A32:E32 A39:E39 A44:C44 J46:K46 K47 A45:G47 K15:K45 F17:F18 F24:F25 A19:C24 F31:F32 A26:C31 F38:F39 A33:C38 A43:F43 A40:C42">
    <cfRule type="expression" priority="177" dxfId="3" stopIfTrue="1">
      <formula>COUNTIF(Feiertage,$C14)&gt;0</formula>
    </cfRule>
  </conditionalFormatting>
  <conditionalFormatting sqref="K14:K47">
    <cfRule type="containsText" priority="181" dxfId="67" operator="containsText" stopIfTrue="1" text="K">
      <formula>NOT(ISERROR(SEARCH("K",K14)))</formula>
    </cfRule>
    <cfRule type="containsText" priority="182" dxfId="66" operator="containsText" stopIfTrue="1" text="U ">
      <formula>NOT(ISERROR(SEARCH("U ",K14)))</formula>
    </cfRule>
  </conditionalFormatting>
  <conditionalFormatting sqref="H32">
    <cfRule type="expression" priority="133" dxfId="3" stopIfTrue="1">
      <formula>COUNTIF(Feiertage,Mai!#REF!)&gt;0</formula>
    </cfRule>
  </conditionalFormatting>
  <conditionalFormatting sqref="J50 J13:J17 J45:J46 J19:J43">
    <cfRule type="cellIs" priority="183" dxfId="67" operator="lessThan" stopIfTrue="1">
      <formula>0</formula>
    </cfRule>
  </conditionalFormatting>
  <conditionalFormatting sqref="J50 J14:J17 J45:J46 J19:J43">
    <cfRule type="cellIs" priority="178" dxfId="66" operator="greaterThan" stopIfTrue="1">
      <formula>0</formula>
    </cfRule>
  </conditionalFormatting>
  <conditionalFormatting sqref="K49:K50 K14:K47">
    <cfRule type="containsText" priority="176" dxfId="65" operator="containsText" stopIfTrue="1" text="U">
      <formula>NOT(ISERROR(SEARCH("U",K14)))</formula>
    </cfRule>
  </conditionalFormatting>
  <conditionalFormatting sqref="G48">
    <cfRule type="expression" priority="167" dxfId="3" stopIfTrue="1">
      <formula>IF($C48="",0,WEEKDAY($C48,2))&gt;5</formula>
    </cfRule>
  </conditionalFormatting>
  <conditionalFormatting sqref="G48:I48 K48">
    <cfRule type="expression" priority="166" dxfId="3" stopIfTrue="1">
      <formula>COUNTIF(Feiertage,$C48)&gt;0</formula>
    </cfRule>
  </conditionalFormatting>
  <conditionalFormatting sqref="I25">
    <cfRule type="cellIs" priority="161" dxfId="67" operator="lessThan" stopIfTrue="1">
      <formula>0</formula>
    </cfRule>
  </conditionalFormatting>
  <conditionalFormatting sqref="I25">
    <cfRule type="cellIs" priority="160" dxfId="66" operator="greaterThan" stopIfTrue="1">
      <formula>0</formula>
    </cfRule>
  </conditionalFormatting>
  <conditionalFormatting sqref="I32">
    <cfRule type="cellIs" priority="155" dxfId="67" operator="lessThan" stopIfTrue="1">
      <formula>0</formula>
    </cfRule>
  </conditionalFormatting>
  <conditionalFormatting sqref="I32">
    <cfRule type="cellIs" priority="154" dxfId="66" operator="greaterThan" stopIfTrue="1">
      <formula>0</formula>
    </cfRule>
  </conditionalFormatting>
  <conditionalFormatting sqref="I39">
    <cfRule type="cellIs" priority="149" dxfId="67" operator="lessThan" stopIfTrue="1">
      <formula>0</formula>
    </cfRule>
  </conditionalFormatting>
  <conditionalFormatting sqref="I39">
    <cfRule type="cellIs" priority="148" dxfId="66" operator="greaterThan" stopIfTrue="1">
      <formula>0</formula>
    </cfRule>
  </conditionalFormatting>
  <conditionalFormatting sqref="I45">
    <cfRule type="cellIs" priority="143" dxfId="67" operator="lessThan" stopIfTrue="1">
      <formula>0</formula>
    </cfRule>
  </conditionalFormatting>
  <conditionalFormatting sqref="I45">
    <cfRule type="cellIs" priority="142" dxfId="66" operator="greaterThan" stopIfTrue="1">
      <formula>0</formula>
    </cfRule>
  </conditionalFormatting>
  <conditionalFormatting sqref="H25">
    <cfRule type="expression" priority="134" dxfId="3" stopIfTrue="1">
      <formula>COUNTIF(Feiertage,Mai!#REF!)&gt;0</formula>
    </cfRule>
  </conditionalFormatting>
  <conditionalFormatting sqref="H39">
    <cfRule type="expression" priority="132" dxfId="3" stopIfTrue="1">
      <formula>COUNTIF(Feiertage,Mai!#REF!)&gt;0</formula>
    </cfRule>
  </conditionalFormatting>
  <conditionalFormatting sqref="H45">
    <cfRule type="expression" priority="131" dxfId="3" stopIfTrue="1">
      <formula>COUNTIF(Feiertage,Mai!#REF!)&gt;0</formula>
    </cfRule>
  </conditionalFormatting>
  <conditionalFormatting sqref="H18">
    <cfRule type="expression" priority="130" dxfId="3" stopIfTrue="1">
      <formula>COUNTIF(Feiertage,Mai!#REF!)&gt;0</formula>
    </cfRule>
  </conditionalFormatting>
  <conditionalFormatting sqref="J12">
    <cfRule type="cellIs" priority="129" dxfId="67" operator="lessThan" stopIfTrue="1">
      <formula>0</formula>
    </cfRule>
  </conditionalFormatting>
  <conditionalFormatting sqref="H26:H31 H33:H38 I25:J25 J14:J43 I32:J32 I39:J39 H14:H17 H19:H24 H40:I40 H41:H43 I41:I44">
    <cfRule type="expression" priority="128" dxfId="3" stopIfTrue="1">
      <formula>IF($C15="",0,WEEKDAY($C15,2))&gt;5</formula>
    </cfRule>
  </conditionalFormatting>
  <conditionalFormatting sqref="I25:J25 I32:J32 J14:J24 J26:J31 J33:J38 I39:J39 H40:J40 H33:H38 H26:H31 H19:H24 H14:H17 H41:H43 J41:J43 I41:I44">
    <cfRule type="expression" priority="125" dxfId="3" stopIfTrue="1">
      <formula>COUNTIF(Feiertage,$C15)&gt;0</formula>
    </cfRule>
  </conditionalFormatting>
  <conditionalFormatting sqref="J18">
    <cfRule type="cellIs" priority="127" dxfId="67" operator="lessThan" stopIfTrue="1">
      <formula>0</formula>
    </cfRule>
  </conditionalFormatting>
  <conditionalFormatting sqref="J18">
    <cfRule type="cellIs" priority="126" dxfId="66" operator="greaterThan" stopIfTrue="1">
      <formula>0</formula>
    </cfRule>
  </conditionalFormatting>
  <conditionalFormatting sqref="I24 I19:I22">
    <cfRule type="expression" priority="124" dxfId="3" stopIfTrue="1">
      <formula>IF($C20="",0,WEEKDAY($C20,2))&gt;5</formula>
    </cfRule>
  </conditionalFormatting>
  <conditionalFormatting sqref="I24 I19:I22">
    <cfRule type="expression" priority="123" dxfId="3" stopIfTrue="1">
      <formula>COUNTIF(Feiertage,$C20)&gt;0</formula>
    </cfRule>
  </conditionalFormatting>
  <conditionalFormatting sqref="I14:I15 I17">
    <cfRule type="expression" priority="122" dxfId="3" stopIfTrue="1">
      <formula>IF($C15="",0,WEEKDAY($C15,2))&gt;5</formula>
    </cfRule>
  </conditionalFormatting>
  <conditionalFormatting sqref="I14:I15 I17">
    <cfRule type="expression" priority="121" dxfId="3" stopIfTrue="1">
      <formula>COUNTIF(Feiertage,$C15)&gt;0</formula>
    </cfRule>
  </conditionalFormatting>
  <conditionalFormatting sqref="I31">
    <cfRule type="expression" priority="118" dxfId="3" stopIfTrue="1">
      <formula>IF($C32="",0,WEEKDAY($C32,2))&gt;5</formula>
    </cfRule>
  </conditionalFormatting>
  <conditionalFormatting sqref="I31">
    <cfRule type="expression" priority="117" dxfId="3" stopIfTrue="1">
      <formula>COUNTIF(Feiertage,$C32)&gt;0</formula>
    </cfRule>
  </conditionalFormatting>
  <conditionalFormatting sqref="I38 I33:I36">
    <cfRule type="expression" priority="116" dxfId="3" stopIfTrue="1">
      <formula>IF($C34="",0,WEEKDAY($C34,2))&gt;5</formula>
    </cfRule>
  </conditionalFormatting>
  <conditionalFormatting sqref="I38 I33:I36">
    <cfRule type="expression" priority="115" dxfId="3" stopIfTrue="1">
      <formula>COUNTIF(Feiertage,$C34)&gt;0</formula>
    </cfRule>
  </conditionalFormatting>
  <conditionalFormatting sqref="I39">
    <cfRule type="cellIs" priority="114" dxfId="67" operator="lessThan" stopIfTrue="1">
      <formula>0</formula>
    </cfRule>
  </conditionalFormatting>
  <conditionalFormatting sqref="I39">
    <cfRule type="cellIs" priority="113" dxfId="66" operator="greaterThan" stopIfTrue="1">
      <formula>0</formula>
    </cfRule>
  </conditionalFormatting>
  <conditionalFormatting sqref="I46">
    <cfRule type="expression" priority="112" dxfId="3" stopIfTrue="1">
      <formula>IF($C46="",0,WEEKDAY($C46,2))&gt;5</formula>
    </cfRule>
  </conditionalFormatting>
  <conditionalFormatting sqref="I46">
    <cfRule type="expression" priority="111" dxfId="3" stopIfTrue="1">
      <formula>COUNTIF(Feiertage,$C46)&gt;0</formula>
    </cfRule>
  </conditionalFormatting>
  <conditionalFormatting sqref="I45:J45">
    <cfRule type="expression" priority="265" dxfId="3" stopIfTrue="1">
      <formula>IF($C47="",0,WEEKDAY($C47,2))&gt;5</formula>
    </cfRule>
  </conditionalFormatting>
  <conditionalFormatting sqref="I45:J45">
    <cfRule type="expression" priority="267" dxfId="3" stopIfTrue="1">
      <formula>COUNTIF(Feiertage,$C47)&gt;0</formula>
    </cfRule>
  </conditionalFormatting>
  <conditionalFormatting sqref="J48">
    <cfRule type="expression" priority="268" dxfId="3" stopIfTrue="1">
      <formula>IF($C46="",0,WEEKDAY($C46,2))&gt;5</formula>
    </cfRule>
  </conditionalFormatting>
  <conditionalFormatting sqref="J48">
    <cfRule type="expression" priority="270" dxfId="3" stopIfTrue="1">
      <formula>COUNTIF(Feiertage,$C46)&gt;0</formula>
    </cfRule>
  </conditionalFormatting>
  <conditionalFormatting sqref="A49:G49 I49">
    <cfRule type="expression" priority="92" dxfId="3" stopIfTrue="1">
      <formula>COUNTIF(Feiertage,$C49)&gt;0</formula>
    </cfRule>
  </conditionalFormatting>
  <conditionalFormatting sqref="J49">
    <cfRule type="cellIs" priority="91" dxfId="67" operator="lessThan" stopIfTrue="1">
      <formula>0</formula>
    </cfRule>
  </conditionalFormatting>
  <conditionalFormatting sqref="J49">
    <cfRule type="cellIs" priority="90" dxfId="66" operator="greaterThan" stopIfTrue="1">
      <formula>0</formula>
    </cfRule>
  </conditionalFormatting>
  <conditionalFormatting sqref="J51">
    <cfRule type="cellIs" priority="89" dxfId="67" operator="lessThan" stopIfTrue="1">
      <formula>0</formula>
    </cfRule>
  </conditionalFormatting>
  <conditionalFormatting sqref="J51">
    <cfRule type="cellIs" priority="88" dxfId="66" operator="greaterThan" stopIfTrue="1">
      <formula>0</formula>
    </cfRule>
  </conditionalFormatting>
  <conditionalFormatting sqref="D31:E31">
    <cfRule type="expression" priority="87" dxfId="3" stopIfTrue="1">
      <formula>IF($C31="",0,WEEKDAY($C31,2))&gt;5</formula>
    </cfRule>
  </conditionalFormatting>
  <conditionalFormatting sqref="D31:E31">
    <cfRule type="expression" priority="86" dxfId="3" stopIfTrue="1">
      <formula>COUNTIF(Feiertage,$C31)&gt;0</formula>
    </cfRule>
  </conditionalFormatting>
  <conditionalFormatting sqref="D24:E24">
    <cfRule type="expression" priority="85" dxfId="3" stopIfTrue="1">
      <formula>IF($C24="",0,WEEKDAY($C24,2))&gt;5</formula>
    </cfRule>
  </conditionalFormatting>
  <conditionalFormatting sqref="D24:E24">
    <cfRule type="expression" priority="84" dxfId="3" stopIfTrue="1">
      <formula>COUNTIF(Feiertage,$C24)&gt;0</formula>
    </cfRule>
  </conditionalFormatting>
  <conditionalFormatting sqref="D17:E17">
    <cfRule type="expression" priority="81" dxfId="3" stopIfTrue="1">
      <formula>IF($C17="",0,WEEKDAY($C17,2))&gt;5</formula>
    </cfRule>
  </conditionalFormatting>
  <conditionalFormatting sqref="D17:E17">
    <cfRule type="expression" priority="80" dxfId="3" stopIfTrue="1">
      <formula>COUNTIF(Feiertage,$C17)&gt;0</formula>
    </cfRule>
  </conditionalFormatting>
  <conditionalFormatting sqref="D38:E38">
    <cfRule type="expression" priority="79" dxfId="3" stopIfTrue="1">
      <formula>IF($C38="",0,WEEKDAY($C38,2))&gt;5</formula>
    </cfRule>
  </conditionalFormatting>
  <conditionalFormatting sqref="D38:E38">
    <cfRule type="expression" priority="78" dxfId="3" stopIfTrue="1">
      <formula>COUNTIF(Feiertage,$C38)&gt;0</formula>
    </cfRule>
  </conditionalFormatting>
  <conditionalFormatting sqref="I18">
    <cfRule type="cellIs" priority="73" dxfId="67" operator="lessThan" stopIfTrue="1">
      <formula>0</formula>
    </cfRule>
  </conditionalFormatting>
  <conditionalFormatting sqref="I18">
    <cfRule type="cellIs" priority="72" dxfId="66" operator="greaterThan" stopIfTrue="1">
      <formula>0</formula>
    </cfRule>
  </conditionalFormatting>
  <conditionalFormatting sqref="I18">
    <cfRule type="expression" priority="71" dxfId="3" stopIfTrue="1">
      <formula>IF($C19="",0,WEEKDAY($C19,2))&gt;5</formula>
    </cfRule>
  </conditionalFormatting>
  <conditionalFormatting sqref="I18">
    <cfRule type="expression" priority="70" dxfId="3" stopIfTrue="1">
      <formula>COUNTIF(Feiertage,$C19)&gt;0</formula>
    </cfRule>
  </conditionalFormatting>
  <conditionalFormatting sqref="G14:G44">
    <cfRule type="expression" priority="67" dxfId="3" stopIfTrue="1">
      <formula>IF($C14="",0,WEEKDAY($C14,2))&gt;5</formula>
    </cfRule>
  </conditionalFormatting>
  <conditionalFormatting sqref="G14:G44">
    <cfRule type="expression" priority="66" dxfId="3" stopIfTrue="1">
      <formula>COUNTIF(Feiertage,$C14)&gt;0</formula>
    </cfRule>
  </conditionalFormatting>
  <conditionalFormatting sqref="K14:K45">
    <cfRule type="containsText" priority="65" dxfId="64" operator="containsText" stopIfTrue="1" text="s">
      <formula>NOT(ISERROR(SEARCH("s",K14)))</formula>
    </cfRule>
  </conditionalFormatting>
  <conditionalFormatting sqref="I23">
    <cfRule type="expression" priority="62" dxfId="3" stopIfTrue="1">
      <formula>IF($C23="",0,WEEKDAY($C23,2))&gt;5</formula>
    </cfRule>
  </conditionalFormatting>
  <conditionalFormatting sqref="I23">
    <cfRule type="expression" priority="61" dxfId="3" stopIfTrue="1">
      <formula>COUNTIF(Feiertage,$C23)&gt;0</formula>
    </cfRule>
  </conditionalFormatting>
  <conditionalFormatting sqref="I30">
    <cfRule type="expression" priority="60" dxfId="3" stopIfTrue="1">
      <formula>IF($C30="",0,WEEKDAY($C30,2))&gt;5</formula>
    </cfRule>
  </conditionalFormatting>
  <conditionalFormatting sqref="I30">
    <cfRule type="expression" priority="59" dxfId="3" stopIfTrue="1">
      <formula>COUNTIF(Feiertage,$C30)&gt;0</formula>
    </cfRule>
  </conditionalFormatting>
  <conditionalFormatting sqref="I37">
    <cfRule type="expression" priority="58" dxfId="3" stopIfTrue="1">
      <formula>IF($C37="",0,WEEKDAY($C37,2))&gt;5</formula>
    </cfRule>
  </conditionalFormatting>
  <conditionalFormatting sqref="I37">
    <cfRule type="expression" priority="57" dxfId="3" stopIfTrue="1">
      <formula>COUNTIF(Feiertage,$C37)&gt;0</formula>
    </cfRule>
  </conditionalFormatting>
  <conditionalFormatting sqref="F21:F23">
    <cfRule type="expression" priority="54" dxfId="3" stopIfTrue="1">
      <formula>IF($C21="",0,WEEKDAY($C21,2))&gt;5</formula>
    </cfRule>
  </conditionalFormatting>
  <conditionalFormatting sqref="F21:F23">
    <cfRule type="expression" priority="53" dxfId="3" stopIfTrue="1">
      <formula>COUNTIF(Feiertage,$C21)&gt;0</formula>
    </cfRule>
  </conditionalFormatting>
  <conditionalFormatting sqref="D21:E23">
    <cfRule type="expression" priority="52" dxfId="3" stopIfTrue="1">
      <formula>IF($C21="",0,WEEKDAY($C21,2))&gt;5</formula>
    </cfRule>
  </conditionalFormatting>
  <conditionalFormatting sqref="D21:E23">
    <cfRule type="expression" priority="51" dxfId="3" stopIfTrue="1">
      <formula>COUNTIF(Feiertage,$C21)&gt;0</formula>
    </cfRule>
  </conditionalFormatting>
  <conditionalFormatting sqref="F19:F20">
    <cfRule type="expression" priority="50" dxfId="3" stopIfTrue="1">
      <formula>IF($C19="",0,WEEKDAY($C19,2))&gt;5</formula>
    </cfRule>
  </conditionalFormatting>
  <conditionalFormatting sqref="F19:F20">
    <cfRule type="expression" priority="49" dxfId="3" stopIfTrue="1">
      <formula>COUNTIF(Feiertage,$C19)&gt;0</formula>
    </cfRule>
  </conditionalFormatting>
  <conditionalFormatting sqref="D19:E20">
    <cfRule type="expression" priority="48" dxfId="3" stopIfTrue="1">
      <formula>IF($C19="",0,WEEKDAY($C19,2))&gt;5</formula>
    </cfRule>
  </conditionalFormatting>
  <conditionalFormatting sqref="D19:E20">
    <cfRule type="expression" priority="47" dxfId="3" stopIfTrue="1">
      <formula>COUNTIF(Feiertage,$C19)&gt;0</formula>
    </cfRule>
  </conditionalFormatting>
  <conditionalFormatting sqref="F15:F16">
    <cfRule type="expression" priority="46" dxfId="3" stopIfTrue="1">
      <formula>IF($C15="",0,WEEKDAY($C15,2))&gt;5</formula>
    </cfRule>
  </conditionalFormatting>
  <conditionalFormatting sqref="F15:F16">
    <cfRule type="expression" priority="45" dxfId="3" stopIfTrue="1">
      <formula>COUNTIF(Feiertage,$C15)&gt;0</formula>
    </cfRule>
  </conditionalFormatting>
  <conditionalFormatting sqref="D15:E16">
    <cfRule type="expression" priority="44" dxfId="3" stopIfTrue="1">
      <formula>IF($C15="",0,WEEKDAY($C15,2))&gt;5</formula>
    </cfRule>
  </conditionalFormatting>
  <conditionalFormatting sqref="D15:E16">
    <cfRule type="expression" priority="43" dxfId="3" stopIfTrue="1">
      <formula>COUNTIF(Feiertage,$C15)&gt;0</formula>
    </cfRule>
  </conditionalFormatting>
  <conditionalFormatting sqref="F28:F30">
    <cfRule type="expression" priority="42" dxfId="3" stopIfTrue="1">
      <formula>IF($C28="",0,WEEKDAY($C28,2))&gt;5</formula>
    </cfRule>
  </conditionalFormatting>
  <conditionalFormatting sqref="F28:F30">
    <cfRule type="expression" priority="41" dxfId="3" stopIfTrue="1">
      <formula>COUNTIF(Feiertage,$C28)&gt;0</formula>
    </cfRule>
  </conditionalFormatting>
  <conditionalFormatting sqref="D28:E30">
    <cfRule type="expression" priority="40" dxfId="3" stopIfTrue="1">
      <formula>IF($C28="",0,WEEKDAY($C28,2))&gt;5</formula>
    </cfRule>
  </conditionalFormatting>
  <conditionalFormatting sqref="D28:E30">
    <cfRule type="expression" priority="39" dxfId="3" stopIfTrue="1">
      <formula>COUNTIF(Feiertage,$C28)&gt;0</formula>
    </cfRule>
  </conditionalFormatting>
  <conditionalFormatting sqref="F26:F27">
    <cfRule type="expression" priority="38" dxfId="3" stopIfTrue="1">
      <formula>IF($C26="",0,WEEKDAY($C26,2))&gt;5</formula>
    </cfRule>
  </conditionalFormatting>
  <conditionalFormatting sqref="F26:F27">
    <cfRule type="expression" priority="37" dxfId="3" stopIfTrue="1">
      <formula>COUNTIF(Feiertage,$C26)&gt;0</formula>
    </cfRule>
  </conditionalFormatting>
  <conditionalFormatting sqref="D26:E27">
    <cfRule type="expression" priority="36" dxfId="3" stopIfTrue="1">
      <formula>IF($C26="",0,WEEKDAY($C26,2))&gt;5</formula>
    </cfRule>
  </conditionalFormatting>
  <conditionalFormatting sqref="D26:E27">
    <cfRule type="expression" priority="35" dxfId="3" stopIfTrue="1">
      <formula>COUNTIF(Feiertage,$C26)&gt;0</formula>
    </cfRule>
  </conditionalFormatting>
  <conditionalFormatting sqref="F35:F37">
    <cfRule type="expression" priority="34" dxfId="3" stopIfTrue="1">
      <formula>IF($C35="",0,WEEKDAY($C35,2))&gt;5</formula>
    </cfRule>
  </conditionalFormatting>
  <conditionalFormatting sqref="F35:F37">
    <cfRule type="expression" priority="33" dxfId="3" stopIfTrue="1">
      <formula>COUNTIF(Feiertage,$C35)&gt;0</formula>
    </cfRule>
  </conditionalFormatting>
  <conditionalFormatting sqref="D35:E37">
    <cfRule type="expression" priority="32" dxfId="3" stopIfTrue="1">
      <formula>IF($C35="",0,WEEKDAY($C35,2))&gt;5</formula>
    </cfRule>
  </conditionalFormatting>
  <conditionalFormatting sqref="D35:E37">
    <cfRule type="expression" priority="31" dxfId="3" stopIfTrue="1">
      <formula>COUNTIF(Feiertage,$C35)&gt;0</formula>
    </cfRule>
  </conditionalFormatting>
  <conditionalFormatting sqref="F33:F34">
    <cfRule type="expression" priority="30" dxfId="3" stopIfTrue="1">
      <formula>IF($C33="",0,WEEKDAY($C33,2))&gt;5</formula>
    </cfRule>
  </conditionalFormatting>
  <conditionalFormatting sqref="F33:F34">
    <cfRule type="expression" priority="29" dxfId="3" stopIfTrue="1">
      <formula>COUNTIF(Feiertage,$C33)&gt;0</formula>
    </cfRule>
  </conditionalFormatting>
  <conditionalFormatting sqref="D33:E34">
    <cfRule type="expression" priority="28" dxfId="3" stopIfTrue="1">
      <formula>IF($C33="",0,WEEKDAY($C33,2))&gt;5</formula>
    </cfRule>
  </conditionalFormatting>
  <conditionalFormatting sqref="D33:E34">
    <cfRule type="expression" priority="27" dxfId="3" stopIfTrue="1">
      <formula>COUNTIF(Feiertage,$C33)&gt;0</formula>
    </cfRule>
  </conditionalFormatting>
  <conditionalFormatting sqref="F42">
    <cfRule type="expression" priority="26" dxfId="3" stopIfTrue="1">
      <formula>IF($C42="",0,WEEKDAY($C42,2))&gt;5</formula>
    </cfRule>
  </conditionalFormatting>
  <conditionalFormatting sqref="F42">
    <cfRule type="expression" priority="25" dxfId="3" stopIfTrue="1">
      <formula>COUNTIF(Feiertage,$C42)&gt;0</formula>
    </cfRule>
  </conditionalFormatting>
  <conditionalFormatting sqref="D42:E42">
    <cfRule type="expression" priority="24" dxfId="3" stopIfTrue="1">
      <formula>IF($C42="",0,WEEKDAY($C42,2))&gt;5</formula>
    </cfRule>
  </conditionalFormatting>
  <conditionalFormatting sqref="D42:E42">
    <cfRule type="expression" priority="23" dxfId="3" stopIfTrue="1">
      <formula>COUNTIF(Feiertage,$C42)&gt;0</formula>
    </cfRule>
  </conditionalFormatting>
  <conditionalFormatting sqref="F40:F41">
    <cfRule type="expression" priority="22" dxfId="3" stopIfTrue="1">
      <formula>IF($C40="",0,WEEKDAY($C40,2))&gt;5</formula>
    </cfRule>
  </conditionalFormatting>
  <conditionalFormatting sqref="F40:F41">
    <cfRule type="expression" priority="21" dxfId="3" stopIfTrue="1">
      <formula>COUNTIF(Feiertage,$C40)&gt;0</formula>
    </cfRule>
  </conditionalFormatting>
  <conditionalFormatting sqref="D40:E41">
    <cfRule type="expression" priority="20" dxfId="3" stopIfTrue="1">
      <formula>IF($C40="",0,WEEKDAY($C40,2))&gt;5</formula>
    </cfRule>
  </conditionalFormatting>
  <conditionalFormatting sqref="D40:E41">
    <cfRule type="expression" priority="19" dxfId="3" stopIfTrue="1">
      <formula>COUNTIF(Feiertage,$C40)&gt;0</formula>
    </cfRule>
  </conditionalFormatting>
  <conditionalFormatting sqref="F44">
    <cfRule type="expression" priority="18" dxfId="3" stopIfTrue="1">
      <formula>IF($C44="",0,WEEKDAY($C44,2))&gt;5</formula>
    </cfRule>
  </conditionalFormatting>
  <conditionalFormatting sqref="F44">
    <cfRule type="expression" priority="17" dxfId="3" stopIfTrue="1">
      <formula>COUNTIF(Feiertage,$C44)&gt;0</formula>
    </cfRule>
  </conditionalFormatting>
  <conditionalFormatting sqref="D44:E44">
    <cfRule type="expression" priority="16" dxfId="3" stopIfTrue="1">
      <formula>IF($C44="",0,WEEKDAY($C44,2))&gt;5</formula>
    </cfRule>
  </conditionalFormatting>
  <conditionalFormatting sqref="D44:E44">
    <cfRule type="expression" priority="15" dxfId="3" stopIfTrue="1">
      <formula>COUNTIF(Feiertage,$C44)&gt;0</formula>
    </cfRule>
  </conditionalFormatting>
  <conditionalFormatting sqref="I26:I29">
    <cfRule type="expression" priority="14" dxfId="3" stopIfTrue="1">
      <formula>IF($C27="",0,WEEKDAY($C27,2))&gt;5</formula>
    </cfRule>
  </conditionalFormatting>
  <conditionalFormatting sqref="I26:I29">
    <cfRule type="expression" priority="13" dxfId="3" stopIfTrue="1">
      <formula>COUNTIF(Feiertage,$C27)&gt;0</formula>
    </cfRule>
  </conditionalFormatting>
  <conditionalFormatting sqref="I16">
    <cfRule type="expression" priority="2" dxfId="3" stopIfTrue="1">
      <formula>IF($C16="",0,WEEKDAY($C16,2))&gt;5</formula>
    </cfRule>
  </conditionalFormatting>
  <conditionalFormatting sqref="I16">
    <cfRule type="expression" priority="1" dxfId="3" stopIfTrue="1">
      <formula>COUNTIF(Feiertage,$C16)&gt;0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view="pageLayout" zoomScale="90" zoomScalePageLayoutView="90" workbookViewId="0" topLeftCell="A23">
      <selection activeCell="I51" sqref="I51"/>
    </sheetView>
  </sheetViews>
  <sheetFormatPr defaultColWidth="11.421875" defaultRowHeight="12.75"/>
  <cols>
    <col min="2" max="3" width="15.28125" style="0" bestFit="1" customWidth="1"/>
    <col min="11" max="11" width="17.00390625" style="0" customWidth="1"/>
  </cols>
  <sheetData>
    <row r="1" spans="1:14" ht="18">
      <c r="A1" s="246" t="s">
        <v>30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</row>
    <row r="2" spans="1:14" ht="12.75">
      <c r="A2" s="249" t="s">
        <v>0</v>
      </c>
      <c r="B2" s="250"/>
      <c r="C2" s="250"/>
      <c r="D2" s="251"/>
      <c r="E2" s="280">
        <f>'Allgemeine Daten'!C3</f>
        <v>0</v>
      </c>
      <c r="F2" s="281"/>
      <c r="G2" s="281"/>
      <c r="H2" s="281"/>
      <c r="I2" s="281"/>
      <c r="J2" s="281"/>
      <c r="K2" s="281"/>
      <c r="L2" s="281"/>
      <c r="M2" s="281"/>
      <c r="N2" s="282"/>
    </row>
    <row r="3" spans="1:14" ht="12.75">
      <c r="A3" s="240" t="s">
        <v>1</v>
      </c>
      <c r="B3" s="255"/>
      <c r="C3" s="255"/>
      <c r="D3" s="256"/>
      <c r="E3" s="280" t="str">
        <f>'Allgemeine Daten'!C4</f>
        <v>Huber Mario</v>
      </c>
      <c r="F3" s="281"/>
      <c r="G3" s="281"/>
      <c r="H3" s="281"/>
      <c r="I3" s="281"/>
      <c r="J3" s="281"/>
      <c r="K3" s="281"/>
      <c r="L3" s="281"/>
      <c r="M3" s="281"/>
      <c r="N3" s="282"/>
    </row>
    <row r="4" spans="1:14" ht="12.75">
      <c r="A4" s="240" t="s">
        <v>2</v>
      </c>
      <c r="B4" s="255"/>
      <c r="C4" s="255"/>
      <c r="D4" s="256"/>
      <c r="E4" s="280" t="str">
        <f>'Allgemeine Daten'!C5</f>
        <v>Assistent der Geschäftsführung</v>
      </c>
      <c r="F4" s="281"/>
      <c r="G4" s="281"/>
      <c r="H4" s="281"/>
      <c r="I4" s="281"/>
      <c r="J4" s="281"/>
      <c r="K4" s="281"/>
      <c r="L4" s="281"/>
      <c r="M4" s="281"/>
      <c r="N4" s="282"/>
    </row>
    <row r="5" spans="1:14" ht="12.75">
      <c r="A5" s="240" t="s">
        <v>3</v>
      </c>
      <c r="B5" s="255"/>
      <c r="C5" s="255"/>
      <c r="D5" s="256"/>
      <c r="E5" s="280">
        <f>'Allgemeine Daten'!C6</f>
        <v>0</v>
      </c>
      <c r="F5" s="281"/>
      <c r="G5" s="281"/>
      <c r="H5" s="281"/>
      <c r="I5" s="281"/>
      <c r="J5" s="281"/>
      <c r="K5" s="281"/>
      <c r="L5" s="281"/>
      <c r="M5" s="281"/>
      <c r="N5" s="282"/>
    </row>
    <row r="6" spans="1:14" ht="12.75">
      <c r="A6" s="240" t="s">
        <v>4</v>
      </c>
      <c r="B6" s="255"/>
      <c r="C6" s="255"/>
      <c r="D6" s="256"/>
      <c r="E6" s="280" t="str">
        <f>'Allgemeine Daten'!C7</f>
        <v>xxx xxxxx </v>
      </c>
      <c r="F6" s="281"/>
      <c r="G6" s="281"/>
      <c r="H6" s="281"/>
      <c r="I6" s="281"/>
      <c r="J6" s="281"/>
      <c r="K6" s="281"/>
      <c r="L6" s="281"/>
      <c r="M6" s="281"/>
      <c r="N6" s="282"/>
    </row>
    <row r="7" spans="1:14" ht="12.75">
      <c r="A7" s="75" t="s">
        <v>21</v>
      </c>
      <c r="B7" s="76"/>
      <c r="C7" s="76"/>
      <c r="D7" s="77"/>
      <c r="E7" s="280">
        <f>'Allgemeine Daten'!C8</f>
        <v>5</v>
      </c>
      <c r="F7" s="281"/>
      <c r="G7" s="281"/>
      <c r="H7" s="281"/>
      <c r="I7" s="281"/>
      <c r="J7" s="281"/>
      <c r="K7" s="281"/>
      <c r="L7" s="281"/>
      <c r="M7" s="281"/>
      <c r="N7" s="282"/>
    </row>
    <row r="8" spans="1:14" ht="12.75">
      <c r="A8" s="240" t="s">
        <v>43</v>
      </c>
      <c r="B8" s="241"/>
      <c r="C8" s="241"/>
      <c r="D8" s="242"/>
      <c r="E8" s="167">
        <f>'Allgemeine Daten'!C15</f>
        <v>1</v>
      </c>
      <c r="F8" s="166" t="str">
        <f>'Allgemeine Daten'!D15</f>
        <v>Jänner</v>
      </c>
      <c r="G8" s="165">
        <f>'Allgemeine Daten'!E15</f>
        <v>2019</v>
      </c>
      <c r="H8" s="171"/>
      <c r="I8" s="171"/>
      <c r="J8" s="171"/>
      <c r="K8" s="171"/>
      <c r="L8" s="171"/>
      <c r="M8" s="171"/>
      <c r="N8" s="172"/>
    </row>
    <row r="9" spans="1:14" ht="12.75">
      <c r="A9" s="240" t="s">
        <v>5</v>
      </c>
      <c r="B9" s="255"/>
      <c r="C9" s="255"/>
      <c r="D9" s="256"/>
      <c r="E9" s="280">
        <f>'Allgemeine Daten'!C16</f>
        <v>0</v>
      </c>
      <c r="F9" s="281"/>
      <c r="G9" s="281"/>
      <c r="H9" s="281"/>
      <c r="I9" s="281"/>
      <c r="J9" s="281"/>
      <c r="K9" s="281"/>
      <c r="L9" s="281"/>
      <c r="M9" s="281"/>
      <c r="N9" s="282"/>
    </row>
    <row r="10" spans="1:14" ht="15">
      <c r="A10" s="257" t="s">
        <v>6</v>
      </c>
      <c r="B10" s="258"/>
      <c r="C10" s="258"/>
      <c r="D10" s="259"/>
      <c r="E10" s="264">
        <v>42155</v>
      </c>
      <c r="F10" s="265"/>
      <c r="G10" s="265"/>
      <c r="H10" s="265"/>
      <c r="I10" s="265"/>
      <c r="J10" s="265"/>
      <c r="K10" s="265"/>
      <c r="L10" s="265"/>
      <c r="M10" s="265"/>
      <c r="N10" s="266"/>
    </row>
    <row r="11" spans="1:14" ht="12.75">
      <c r="A11" s="260" t="s">
        <v>7</v>
      </c>
      <c r="B11" s="261"/>
      <c r="C11" s="261"/>
      <c r="D11" s="262"/>
      <c r="E11" s="283">
        <f>'Allgemeine Daten'!C17</f>
        <v>1.6041666666666667</v>
      </c>
      <c r="F11" s="281"/>
      <c r="G11" s="281"/>
      <c r="H11" s="281"/>
      <c r="I11" s="281"/>
      <c r="J11" s="281"/>
      <c r="K11" s="281"/>
      <c r="L11" s="281"/>
      <c r="M11" s="281"/>
      <c r="N11" s="282"/>
    </row>
    <row r="12" spans="1:14" ht="38.25">
      <c r="A12" s="18" t="s">
        <v>8</v>
      </c>
      <c r="B12" s="19" t="s">
        <v>9</v>
      </c>
      <c r="C12" s="20" t="s">
        <v>10</v>
      </c>
      <c r="D12" s="263" t="s">
        <v>11</v>
      </c>
      <c r="E12" s="263"/>
      <c r="F12" s="21" t="s">
        <v>12</v>
      </c>
      <c r="G12" s="20" t="s">
        <v>51</v>
      </c>
      <c r="H12" s="78" t="s">
        <v>50</v>
      </c>
      <c r="I12" s="78" t="s">
        <v>52</v>
      </c>
      <c r="J12" s="21" t="s">
        <v>55</v>
      </c>
      <c r="K12" s="71" t="s">
        <v>53</v>
      </c>
      <c r="L12" s="21" t="s">
        <v>13</v>
      </c>
      <c r="M12" s="21" t="s">
        <v>14</v>
      </c>
      <c r="N12" s="22" t="s">
        <v>15</v>
      </c>
    </row>
    <row r="13" spans="1:14" ht="25.5">
      <c r="A13" s="23"/>
      <c r="B13" s="24"/>
      <c r="C13" s="25"/>
      <c r="D13" s="25" t="s">
        <v>16</v>
      </c>
      <c r="E13" s="25" t="s">
        <v>17</v>
      </c>
      <c r="F13" s="25"/>
      <c r="G13" s="25"/>
      <c r="H13" s="26"/>
      <c r="I13" s="26"/>
      <c r="J13" s="25"/>
      <c r="K13" s="185" t="s">
        <v>87</v>
      </c>
      <c r="L13" s="25"/>
      <c r="M13" s="25"/>
      <c r="N13" s="27"/>
    </row>
    <row r="14" spans="1:14" ht="18.75" thickBot="1">
      <c r="A14" s="8"/>
      <c r="B14" s="9">
        <f>C14</f>
        <v>42155</v>
      </c>
      <c r="C14" s="10">
        <f>E10</f>
        <v>42155</v>
      </c>
      <c r="D14" s="99">
        <v>0</v>
      </c>
      <c r="E14" s="99">
        <v>0</v>
      </c>
      <c r="F14" s="99">
        <v>0</v>
      </c>
      <c r="G14" s="12">
        <f>IF(OR(K14="U",K14="k",K14="S"),I14,E14-D14-F14)</f>
        <v>0</v>
      </c>
      <c r="H14" s="12"/>
      <c r="I14" s="12">
        <f>IF(OR(L14=1,'Allgemeine Daten'!C14=""),"",$E$11/$E$7)</f>
      </c>
      <c r="J14" s="13"/>
      <c r="K14" s="100"/>
      <c r="L14" s="46">
        <f>COUNTIF(Feiertage!$B$2:$B$16,C14)</f>
        <v>0</v>
      </c>
      <c r="M14" s="100"/>
      <c r="N14" s="103"/>
    </row>
    <row r="15" spans="1:14" ht="18.75" thickBot="1">
      <c r="A15" s="8"/>
      <c r="B15" s="9">
        <f aca="true" t="shared" si="0" ref="B15:B43">C15</f>
        <v>42156</v>
      </c>
      <c r="C15" s="10">
        <f>C14+1</f>
        <v>42156</v>
      </c>
      <c r="D15" s="99">
        <v>0</v>
      </c>
      <c r="E15" s="99">
        <v>0</v>
      </c>
      <c r="F15" s="99">
        <v>0</v>
      </c>
      <c r="G15" s="12">
        <f aca="true" t="shared" si="1" ref="G15:G43">IF(OR(K15="U",K15="k",K15="S"),I15,E15-D15-F15)</f>
        <v>0</v>
      </c>
      <c r="H15" s="84">
        <f>SUM(G14:G14)</f>
        <v>0</v>
      </c>
      <c r="I15" s="84">
        <f>SUM(I14:I14)</f>
        <v>0</v>
      </c>
      <c r="J15" s="85">
        <f>H15-I15</f>
        <v>0</v>
      </c>
      <c r="K15" s="100"/>
      <c r="L15" s="46">
        <f>COUNTIF(Feiertage!$B$2:$B$16,C15)</f>
        <v>0</v>
      </c>
      <c r="M15" s="100"/>
      <c r="N15" s="103"/>
    </row>
    <row r="16" spans="1:14" ht="18">
      <c r="A16" s="8"/>
      <c r="B16" s="9">
        <f t="shared" si="0"/>
        <v>42157</v>
      </c>
      <c r="C16" s="10">
        <f aca="true" t="shared" si="2" ref="C16:C43">C15+1</f>
        <v>42157</v>
      </c>
      <c r="D16" s="99"/>
      <c r="E16" s="99"/>
      <c r="F16" s="99"/>
      <c r="G16" s="12">
        <f t="shared" si="1"/>
        <v>0</v>
      </c>
      <c r="H16" s="45"/>
      <c r="I16" s="214">
        <f>$E$11/$E$7</f>
        <v>0.32083333333333336</v>
      </c>
      <c r="J16" s="174"/>
      <c r="K16" s="102"/>
      <c r="L16" s="46">
        <f>COUNTIF(Feiertage!$B$2:$B$16,C16)</f>
        <v>0</v>
      </c>
      <c r="M16" s="100"/>
      <c r="N16" s="104"/>
    </row>
    <row r="17" spans="1:14" ht="18">
      <c r="A17" s="8"/>
      <c r="B17" s="9">
        <f t="shared" si="0"/>
        <v>42158</v>
      </c>
      <c r="C17" s="10">
        <f t="shared" si="2"/>
        <v>42158</v>
      </c>
      <c r="D17" s="99"/>
      <c r="E17" s="99"/>
      <c r="F17" s="99"/>
      <c r="G17" s="12">
        <f t="shared" si="1"/>
        <v>0</v>
      </c>
      <c r="H17" s="12"/>
      <c r="I17" s="214">
        <f>$E$11/$E$7</f>
        <v>0.32083333333333336</v>
      </c>
      <c r="J17" s="12"/>
      <c r="K17" s="111"/>
      <c r="L17" s="46">
        <f>COUNTIF(Feiertage!$B$2:$B$16,C17)</f>
        <v>0</v>
      </c>
      <c r="M17" s="100"/>
      <c r="N17" s="104"/>
    </row>
    <row r="18" spans="1:14" ht="18">
      <c r="A18" s="8"/>
      <c r="B18" s="9">
        <f t="shared" si="0"/>
        <v>42159</v>
      </c>
      <c r="C18" s="10">
        <f t="shared" si="2"/>
        <v>42159</v>
      </c>
      <c r="D18" s="99"/>
      <c r="E18" s="99"/>
      <c r="F18" s="99"/>
      <c r="G18" s="12">
        <f t="shared" si="1"/>
        <v>0</v>
      </c>
      <c r="H18" s="81"/>
      <c r="I18" s="214">
        <f>$E$11/$E$7</f>
        <v>0.32083333333333336</v>
      </c>
      <c r="J18" s="12"/>
      <c r="K18" s="102"/>
      <c r="L18" s="46">
        <f>COUNTIF(Feiertage!$B$2:$B$16,C18)</f>
        <v>0</v>
      </c>
      <c r="M18" s="100"/>
      <c r="N18" s="105"/>
    </row>
    <row r="19" spans="1:14" ht="18">
      <c r="A19" s="28"/>
      <c r="B19" s="9">
        <f t="shared" si="0"/>
        <v>42160</v>
      </c>
      <c r="C19" s="10">
        <f t="shared" si="2"/>
        <v>42160</v>
      </c>
      <c r="D19" s="99"/>
      <c r="E19" s="99"/>
      <c r="F19" s="99"/>
      <c r="G19" s="12">
        <f t="shared" si="1"/>
        <v>0</v>
      </c>
      <c r="H19" s="13"/>
      <c r="I19" s="214">
        <f>$E$11/$E$7</f>
        <v>0.32083333333333336</v>
      </c>
      <c r="J19" s="12"/>
      <c r="K19" s="102"/>
      <c r="L19" s="46">
        <f>COUNTIF(Feiertage!$B$2:$B$16,C19)</f>
        <v>0</v>
      </c>
      <c r="M19" s="100"/>
      <c r="N19" s="105"/>
    </row>
    <row r="20" spans="1:14" ht="18">
      <c r="A20" s="8"/>
      <c r="B20" s="9">
        <f t="shared" si="0"/>
        <v>42161</v>
      </c>
      <c r="C20" s="10">
        <f t="shared" si="2"/>
        <v>42161</v>
      </c>
      <c r="D20" s="99"/>
      <c r="E20" s="99"/>
      <c r="F20" s="99"/>
      <c r="G20" s="12">
        <f t="shared" si="1"/>
        <v>0</v>
      </c>
      <c r="H20" s="45"/>
      <c r="I20" s="108">
        <f>$E$11/$E$7</f>
        <v>0.32083333333333336</v>
      </c>
      <c r="J20" s="12"/>
      <c r="K20" s="102"/>
      <c r="L20" s="46">
        <f>COUNTIF(Feiertage!$B$2:$B$16,C20)</f>
        <v>0</v>
      </c>
      <c r="M20" s="106"/>
      <c r="N20" s="107"/>
    </row>
    <row r="21" spans="1:14" ht="18.75" thickBot="1">
      <c r="A21" s="8"/>
      <c r="B21" s="9">
        <f t="shared" si="0"/>
        <v>42162</v>
      </c>
      <c r="C21" s="10">
        <f>C20+1</f>
        <v>42162</v>
      </c>
      <c r="D21" s="99">
        <v>0</v>
      </c>
      <c r="E21" s="99">
        <v>0</v>
      </c>
      <c r="F21" s="99">
        <v>0</v>
      </c>
      <c r="G21" s="12">
        <f t="shared" si="1"/>
        <v>0</v>
      </c>
      <c r="H21" s="44"/>
      <c r="I21" s="108">
        <f>IF(OR(L21=1,'Allgemeine Daten'!C14=""),"",$E$11/$E$7)</f>
      </c>
      <c r="J21" s="175"/>
      <c r="K21" s="102"/>
      <c r="L21" s="46">
        <f>COUNTIF(Feiertage!$B$2:$B$16,C21)</f>
        <v>0</v>
      </c>
      <c r="M21" s="100"/>
      <c r="N21" s="104"/>
    </row>
    <row r="22" spans="1:14" ht="18.75" thickBot="1">
      <c r="A22" s="8"/>
      <c r="B22" s="9">
        <f t="shared" si="0"/>
        <v>42163</v>
      </c>
      <c r="C22" s="10">
        <f t="shared" si="2"/>
        <v>42163</v>
      </c>
      <c r="D22" s="99">
        <v>0</v>
      </c>
      <c r="E22" s="99">
        <v>0</v>
      </c>
      <c r="F22" s="99">
        <v>0</v>
      </c>
      <c r="G22" s="12">
        <f t="shared" si="1"/>
        <v>0</v>
      </c>
      <c r="H22" s="84">
        <f>SUM(G16:G21)</f>
        <v>0</v>
      </c>
      <c r="I22" s="85">
        <f>SUM(I16:I21)</f>
        <v>1.6041666666666667</v>
      </c>
      <c r="J22" s="85">
        <f>H22-I22</f>
        <v>-1.6041666666666667</v>
      </c>
      <c r="K22" s="100"/>
      <c r="L22" s="46">
        <f>COUNTIF(Feiertage!$B$2:$B$16,C22)</f>
        <v>0</v>
      </c>
      <c r="M22" s="100"/>
      <c r="N22" s="104"/>
    </row>
    <row r="23" spans="1:14" ht="18">
      <c r="A23" s="8"/>
      <c r="B23" s="9">
        <f t="shared" si="0"/>
        <v>42164</v>
      </c>
      <c r="C23" s="10">
        <f t="shared" si="2"/>
        <v>42164</v>
      </c>
      <c r="D23" s="99">
        <v>0</v>
      </c>
      <c r="E23" s="99">
        <v>0</v>
      </c>
      <c r="F23" s="99">
        <v>0</v>
      </c>
      <c r="G23" s="12">
        <f t="shared" si="1"/>
        <v>0</v>
      </c>
      <c r="H23" s="45"/>
      <c r="I23" s="96">
        <f>IF(OR(L23=1,'Allgemeine Daten'!C9=""),"",$E$11/$E$7)</f>
      </c>
      <c r="J23" s="176"/>
      <c r="K23" s="102"/>
      <c r="L23" s="46">
        <f>COUNTIF(Feiertage!$B$2:$B$16,C23)</f>
        <v>1</v>
      </c>
      <c r="M23" s="100"/>
      <c r="N23" s="104"/>
    </row>
    <row r="24" spans="1:14" ht="18">
      <c r="A24" s="8"/>
      <c r="B24" s="9">
        <f t="shared" si="0"/>
        <v>42165</v>
      </c>
      <c r="C24" s="10">
        <f t="shared" si="2"/>
        <v>42165</v>
      </c>
      <c r="D24" s="99"/>
      <c r="E24" s="99"/>
      <c r="F24" s="99"/>
      <c r="G24" s="12">
        <f t="shared" si="1"/>
        <v>0</v>
      </c>
      <c r="H24" s="12"/>
      <c r="I24" s="108">
        <f>$E$11/$E$7</f>
        <v>0.32083333333333336</v>
      </c>
      <c r="J24" s="13"/>
      <c r="K24" s="100"/>
      <c r="L24" s="46">
        <f>COUNTIF(Feiertage!$B$2:$B$16,C24)</f>
        <v>0</v>
      </c>
      <c r="M24" s="100"/>
      <c r="N24" s="104"/>
    </row>
    <row r="25" spans="1:14" ht="18">
      <c r="A25" s="8"/>
      <c r="B25" s="9">
        <f t="shared" si="0"/>
        <v>42166</v>
      </c>
      <c r="C25" s="10">
        <f t="shared" si="2"/>
        <v>42166</v>
      </c>
      <c r="D25" s="99"/>
      <c r="E25" s="99"/>
      <c r="F25" s="99"/>
      <c r="G25" s="12">
        <f t="shared" si="1"/>
        <v>0</v>
      </c>
      <c r="H25" s="44"/>
      <c r="I25" s="108">
        <f>$E$11/$E$7</f>
        <v>0.32083333333333336</v>
      </c>
      <c r="J25" s="82"/>
      <c r="K25" s="100"/>
      <c r="L25" s="46">
        <f>COUNTIF(Feiertage!$B$2:$B$16,C25)</f>
        <v>0</v>
      </c>
      <c r="M25" s="100"/>
      <c r="N25" s="104"/>
    </row>
    <row r="26" spans="1:14" ht="18">
      <c r="A26" s="8"/>
      <c r="B26" s="9">
        <f t="shared" si="0"/>
        <v>42167</v>
      </c>
      <c r="C26" s="10">
        <f t="shared" si="2"/>
        <v>42167</v>
      </c>
      <c r="D26" s="99"/>
      <c r="E26" s="99"/>
      <c r="F26" s="99"/>
      <c r="G26" s="12">
        <f t="shared" si="1"/>
        <v>0</v>
      </c>
      <c r="H26" s="13"/>
      <c r="I26" s="108">
        <f>$E$11/$E$7</f>
        <v>0.32083333333333336</v>
      </c>
      <c r="J26" s="13"/>
      <c r="K26" s="100"/>
      <c r="L26" s="46">
        <f>COUNTIF(Feiertage!$B$2:$B$16,C26)</f>
        <v>0</v>
      </c>
      <c r="M26" s="100"/>
      <c r="N26" s="104"/>
    </row>
    <row r="27" spans="1:14" ht="18">
      <c r="A27" s="8"/>
      <c r="B27" s="9">
        <f t="shared" si="0"/>
        <v>42168</v>
      </c>
      <c r="C27" s="10">
        <f t="shared" si="2"/>
        <v>42168</v>
      </c>
      <c r="D27" s="99"/>
      <c r="E27" s="99"/>
      <c r="F27" s="99"/>
      <c r="G27" s="12">
        <f t="shared" si="1"/>
        <v>0</v>
      </c>
      <c r="H27" s="83"/>
      <c r="I27" s="108">
        <f>$E$11/$E$7</f>
        <v>0.32083333333333336</v>
      </c>
      <c r="J27" s="83"/>
      <c r="K27" s="102"/>
      <c r="L27" s="46">
        <f>COUNTIF(Feiertage!$B$2:$B$16,C27)</f>
        <v>0</v>
      </c>
      <c r="M27" s="100"/>
      <c r="N27" s="104"/>
    </row>
    <row r="28" spans="1:14" ht="18.75" thickBot="1">
      <c r="A28" s="8"/>
      <c r="B28" s="9">
        <f t="shared" si="0"/>
        <v>42169</v>
      </c>
      <c r="C28" s="10">
        <f>C27+1</f>
        <v>42169</v>
      </c>
      <c r="D28" s="99">
        <v>0</v>
      </c>
      <c r="E28" s="99">
        <v>0</v>
      </c>
      <c r="F28" s="99">
        <v>0</v>
      </c>
      <c r="G28" s="12">
        <f t="shared" si="1"/>
        <v>0</v>
      </c>
      <c r="H28" s="44"/>
      <c r="I28" s="96">
        <f>IF(OR(L28=1,'Allgemeine Daten'!C14=""),"",$E$11/$E$7)</f>
      </c>
      <c r="J28" s="82"/>
      <c r="K28" s="100"/>
      <c r="L28" s="46">
        <f>COUNTIF(Feiertage!$B$2:$B$16,C28)</f>
        <v>0</v>
      </c>
      <c r="M28" s="100"/>
      <c r="N28" s="104"/>
    </row>
    <row r="29" spans="1:14" ht="18.75" thickBot="1">
      <c r="A29" s="8"/>
      <c r="B29" s="9">
        <f t="shared" si="0"/>
        <v>42170</v>
      </c>
      <c r="C29" s="10">
        <f t="shared" si="2"/>
        <v>42170</v>
      </c>
      <c r="D29" s="99">
        <v>0</v>
      </c>
      <c r="E29" s="99">
        <v>0</v>
      </c>
      <c r="F29" s="99">
        <v>0</v>
      </c>
      <c r="G29" s="12">
        <f t="shared" si="1"/>
        <v>0</v>
      </c>
      <c r="H29" s="84">
        <f>SUM(G23:G28)</f>
        <v>0</v>
      </c>
      <c r="I29" s="84">
        <f>SUM(I23:I28)</f>
        <v>1.2833333333333334</v>
      </c>
      <c r="J29" s="85">
        <f>H29-I29</f>
        <v>-1.2833333333333334</v>
      </c>
      <c r="K29" s="100"/>
      <c r="L29" s="46">
        <f>COUNTIF(Feiertage!$B$2:$B$16,C29)</f>
        <v>0</v>
      </c>
      <c r="M29" s="100"/>
      <c r="N29" s="104"/>
    </row>
    <row r="30" spans="1:14" ht="18">
      <c r="A30" s="8"/>
      <c r="B30" s="9">
        <f t="shared" si="0"/>
        <v>42171</v>
      </c>
      <c r="C30" s="10">
        <f t="shared" si="2"/>
        <v>42171</v>
      </c>
      <c r="D30" s="99"/>
      <c r="E30" s="99"/>
      <c r="F30" s="99"/>
      <c r="G30" s="12">
        <f t="shared" si="1"/>
        <v>0</v>
      </c>
      <c r="H30" s="45"/>
      <c r="I30" s="108">
        <f>$E$11/$E$7</f>
        <v>0.32083333333333336</v>
      </c>
      <c r="J30" s="83"/>
      <c r="K30" s="102"/>
      <c r="L30" s="46">
        <f>COUNTIF(Feiertage!$B$2:$B$16,C30)</f>
        <v>0</v>
      </c>
      <c r="M30" s="100"/>
      <c r="N30" s="104"/>
    </row>
    <row r="31" spans="1:14" ht="18">
      <c r="A31" s="8"/>
      <c r="B31" s="9">
        <f t="shared" si="0"/>
        <v>42172</v>
      </c>
      <c r="C31" s="10">
        <f t="shared" si="2"/>
        <v>42172</v>
      </c>
      <c r="D31" s="99"/>
      <c r="E31" s="99"/>
      <c r="F31" s="99"/>
      <c r="G31" s="12">
        <f t="shared" si="1"/>
        <v>0</v>
      </c>
      <c r="H31" s="12"/>
      <c r="I31" s="108">
        <f>$E$11/$E$7</f>
        <v>0.32083333333333336</v>
      </c>
      <c r="J31" s="13"/>
      <c r="K31" s="100"/>
      <c r="L31" s="46">
        <f>COUNTIF(Feiertage!$B$2:$B$16,C31)</f>
        <v>0</v>
      </c>
      <c r="M31" s="100"/>
      <c r="N31" s="104"/>
    </row>
    <row r="32" spans="1:14" ht="18">
      <c r="A32" s="8"/>
      <c r="B32" s="9">
        <f t="shared" si="0"/>
        <v>42173</v>
      </c>
      <c r="C32" s="10">
        <f t="shared" si="2"/>
        <v>42173</v>
      </c>
      <c r="D32" s="99"/>
      <c r="E32" s="99"/>
      <c r="F32" s="99"/>
      <c r="G32" s="12">
        <f t="shared" si="1"/>
        <v>0</v>
      </c>
      <c r="H32" s="44"/>
      <c r="I32" s="108">
        <f>$E$11/$E$7</f>
        <v>0.32083333333333336</v>
      </c>
      <c r="J32" s="82"/>
      <c r="K32" s="100"/>
      <c r="L32" s="46">
        <f>COUNTIF(Feiertage!$B$2:$B$16,C32)</f>
        <v>0</v>
      </c>
      <c r="M32" s="100"/>
      <c r="N32" s="104"/>
    </row>
    <row r="33" spans="1:14" ht="18">
      <c r="A33" s="8"/>
      <c r="B33" s="9">
        <f t="shared" si="0"/>
        <v>42174</v>
      </c>
      <c r="C33" s="10">
        <f t="shared" si="2"/>
        <v>42174</v>
      </c>
      <c r="D33" s="99">
        <v>0</v>
      </c>
      <c r="E33" s="99">
        <v>0</v>
      </c>
      <c r="F33" s="99">
        <v>0</v>
      </c>
      <c r="G33" s="12">
        <f t="shared" si="1"/>
        <v>0</v>
      </c>
      <c r="H33" s="13"/>
      <c r="I33" s="108">
        <f>IF(OR(L33=1,'Allgemeine Daten'!C12=""),"",$E$11/$E$7)</f>
      </c>
      <c r="J33" s="13"/>
      <c r="K33" s="100"/>
      <c r="L33" s="46">
        <f>COUNTIF(Feiertage!$B$2:$B$16,C33)</f>
        <v>1</v>
      </c>
      <c r="M33" s="108"/>
      <c r="N33" s="104"/>
    </row>
    <row r="34" spans="1:14" ht="18">
      <c r="A34" s="8"/>
      <c r="B34" s="9">
        <f t="shared" si="0"/>
        <v>42175</v>
      </c>
      <c r="C34" s="10">
        <f t="shared" si="2"/>
        <v>42175</v>
      </c>
      <c r="D34" s="99"/>
      <c r="E34" s="99"/>
      <c r="F34" s="99"/>
      <c r="G34" s="12">
        <f t="shared" si="1"/>
        <v>0</v>
      </c>
      <c r="H34" s="83"/>
      <c r="I34" s="108">
        <f>$E$11/$E$7</f>
        <v>0.32083333333333336</v>
      </c>
      <c r="J34" s="83"/>
      <c r="K34" s="102"/>
      <c r="L34" s="46">
        <f>COUNTIF(Feiertage!$B$2:$B$16,C34)</f>
        <v>0</v>
      </c>
      <c r="M34" s="100"/>
      <c r="N34" s="104"/>
    </row>
    <row r="35" spans="1:14" ht="18.75" thickBot="1">
      <c r="A35" s="8"/>
      <c r="B35" s="9">
        <f t="shared" si="0"/>
        <v>42176</v>
      </c>
      <c r="C35" s="10">
        <f>C34+1</f>
        <v>42176</v>
      </c>
      <c r="D35" s="99">
        <v>0</v>
      </c>
      <c r="E35" s="99">
        <v>0</v>
      </c>
      <c r="F35" s="99">
        <v>0</v>
      </c>
      <c r="G35" s="12">
        <f t="shared" si="1"/>
        <v>0</v>
      </c>
      <c r="H35" s="82"/>
      <c r="I35" s="96">
        <f>IF(OR(L35=1,'Allgemeine Daten'!C14=""),"",$E$11/$E$7)</f>
      </c>
      <c r="J35" s="82"/>
      <c r="K35" s="100"/>
      <c r="L35" s="46">
        <f>COUNTIF(Feiertage!$B$2:$B$16,C35)</f>
        <v>0</v>
      </c>
      <c r="M35" s="100"/>
      <c r="N35" s="104"/>
    </row>
    <row r="36" spans="1:14" ht="18.75" thickBot="1">
      <c r="A36" s="8"/>
      <c r="B36" s="9">
        <f t="shared" si="0"/>
        <v>42177</v>
      </c>
      <c r="C36" s="10">
        <f t="shared" si="2"/>
        <v>42177</v>
      </c>
      <c r="D36" s="99">
        <v>0</v>
      </c>
      <c r="E36" s="99">
        <v>0</v>
      </c>
      <c r="F36" s="99">
        <v>0</v>
      </c>
      <c r="G36" s="12">
        <f t="shared" si="1"/>
        <v>0</v>
      </c>
      <c r="H36" s="84">
        <f>SUM(G30:G35)</f>
        <v>0</v>
      </c>
      <c r="I36" s="84">
        <f>SUM(I30:I35)</f>
        <v>1.2833333333333334</v>
      </c>
      <c r="J36" s="85">
        <f>H36-I36</f>
        <v>-1.2833333333333334</v>
      </c>
      <c r="K36" s="100"/>
      <c r="L36" s="46">
        <f>COUNTIF(Feiertage!$B$2:$B$16,C36)</f>
        <v>0</v>
      </c>
      <c r="M36" s="100"/>
      <c r="N36" s="104"/>
    </row>
    <row r="37" spans="1:14" ht="18">
      <c r="A37" s="8"/>
      <c r="B37" s="9">
        <f t="shared" si="0"/>
        <v>42178</v>
      </c>
      <c r="C37" s="10">
        <f t="shared" si="2"/>
        <v>42178</v>
      </c>
      <c r="D37" s="99"/>
      <c r="E37" s="99"/>
      <c r="F37" s="99"/>
      <c r="G37" s="12">
        <f t="shared" si="1"/>
        <v>0</v>
      </c>
      <c r="H37" s="45"/>
      <c r="I37" s="108">
        <f>$E$11/$E$7</f>
        <v>0.32083333333333336</v>
      </c>
      <c r="J37" s="83"/>
      <c r="K37" s="102"/>
      <c r="L37" s="46">
        <f>COUNTIF(Feiertage!$B$2:$B$16,C37)</f>
        <v>0</v>
      </c>
      <c r="M37" s="100"/>
      <c r="N37" s="104"/>
    </row>
    <row r="38" spans="1:14" ht="18">
      <c r="A38" s="8"/>
      <c r="B38" s="9">
        <f t="shared" si="0"/>
        <v>42179</v>
      </c>
      <c r="C38" s="10">
        <f t="shared" si="2"/>
        <v>42179</v>
      </c>
      <c r="D38" s="99"/>
      <c r="E38" s="99"/>
      <c r="F38" s="99"/>
      <c r="G38" s="12">
        <f t="shared" si="1"/>
        <v>0</v>
      </c>
      <c r="H38" s="12"/>
      <c r="I38" s="108">
        <f>$E$11/$E$7</f>
        <v>0.32083333333333336</v>
      </c>
      <c r="J38" s="13"/>
      <c r="K38" s="100"/>
      <c r="L38" s="46">
        <f>COUNTIF(Feiertage!$B$2:$B$16,C38)</f>
        <v>0</v>
      </c>
      <c r="M38" s="100"/>
      <c r="N38" s="104"/>
    </row>
    <row r="39" spans="1:14" ht="18">
      <c r="A39" s="8"/>
      <c r="B39" s="9">
        <f t="shared" si="0"/>
        <v>42180</v>
      </c>
      <c r="C39" s="10">
        <f t="shared" si="2"/>
        <v>42180</v>
      </c>
      <c r="D39" s="99"/>
      <c r="E39" s="99"/>
      <c r="F39" s="99"/>
      <c r="G39" s="12">
        <f t="shared" si="1"/>
        <v>0</v>
      </c>
      <c r="H39" s="44"/>
      <c r="I39" s="108">
        <f>$E$11/$E$7</f>
        <v>0.32083333333333336</v>
      </c>
      <c r="J39" s="82"/>
      <c r="K39" s="100"/>
      <c r="L39" s="46">
        <f>COUNTIF(Feiertage!$B$2:$B$16,C39)</f>
        <v>0</v>
      </c>
      <c r="M39" s="100"/>
      <c r="N39" s="104"/>
    </row>
    <row r="40" spans="1:14" ht="18">
      <c r="A40" s="8"/>
      <c r="B40" s="9">
        <f t="shared" si="0"/>
        <v>42181</v>
      </c>
      <c r="C40" s="10">
        <f t="shared" si="2"/>
        <v>42181</v>
      </c>
      <c r="D40" s="99"/>
      <c r="E40" s="99"/>
      <c r="F40" s="99"/>
      <c r="G40" s="12">
        <f t="shared" si="1"/>
        <v>0</v>
      </c>
      <c r="H40" s="13"/>
      <c r="I40" s="108">
        <f>$E$11/$E$7</f>
        <v>0.32083333333333336</v>
      </c>
      <c r="J40" s="13"/>
      <c r="K40" s="100"/>
      <c r="L40" s="46">
        <f>COUNTIF(Feiertage!$B$2:$B$16,C40)</f>
        <v>0</v>
      </c>
      <c r="M40" s="100"/>
      <c r="N40" s="104"/>
    </row>
    <row r="41" spans="1:14" ht="18">
      <c r="A41" s="29"/>
      <c r="B41" s="9">
        <f t="shared" si="0"/>
        <v>42182</v>
      </c>
      <c r="C41" s="10">
        <f t="shared" si="2"/>
        <v>42182</v>
      </c>
      <c r="D41" s="99"/>
      <c r="E41" s="99"/>
      <c r="F41" s="99"/>
      <c r="G41" s="12">
        <f t="shared" si="1"/>
        <v>0</v>
      </c>
      <c r="H41" s="45"/>
      <c r="I41" s="108">
        <f>$E$11/$E$7</f>
        <v>0.32083333333333336</v>
      </c>
      <c r="J41" s="83"/>
      <c r="K41" s="102"/>
      <c r="L41" s="46">
        <f>COUNTIF(Feiertage!$B$2:$B$16,C41)</f>
        <v>0</v>
      </c>
      <c r="M41" s="100"/>
      <c r="N41" s="104"/>
    </row>
    <row r="42" spans="1:14" ht="18.75" thickBot="1">
      <c r="A42" s="8"/>
      <c r="B42" s="9">
        <f t="shared" si="0"/>
        <v>42183</v>
      </c>
      <c r="C42" s="10">
        <f>C41+1</f>
        <v>42183</v>
      </c>
      <c r="D42" s="99">
        <v>0</v>
      </c>
      <c r="E42" s="99">
        <v>0</v>
      </c>
      <c r="F42" s="99">
        <v>0</v>
      </c>
      <c r="G42" s="12">
        <f t="shared" si="1"/>
        <v>0</v>
      </c>
      <c r="H42" s="44"/>
      <c r="I42" s="96">
        <f>IF(OR(L42=1,'Allgemeine Daten'!C14=""),"",$E$11/$E$7)</f>
      </c>
      <c r="J42" s="82"/>
      <c r="K42" s="100"/>
      <c r="L42" s="46">
        <f>COUNTIF(Feiertage!$B$2:$B$16,C42)</f>
        <v>0</v>
      </c>
      <c r="M42" s="100"/>
      <c r="N42" s="104"/>
    </row>
    <row r="43" spans="1:14" ht="18.75" thickBot="1">
      <c r="A43" s="8"/>
      <c r="B43" s="9">
        <f t="shared" si="0"/>
        <v>42184</v>
      </c>
      <c r="C43" s="10">
        <f t="shared" si="2"/>
        <v>42184</v>
      </c>
      <c r="D43" s="99">
        <v>0</v>
      </c>
      <c r="E43" s="99">
        <v>0</v>
      </c>
      <c r="F43" s="99">
        <v>0</v>
      </c>
      <c r="G43" s="12">
        <f t="shared" si="1"/>
        <v>0</v>
      </c>
      <c r="H43" s="84">
        <f>SUM(G37:G42)</f>
        <v>0</v>
      </c>
      <c r="I43" s="84">
        <f>SUM(I37:I42)</f>
        <v>1.6041666666666667</v>
      </c>
      <c r="J43" s="146">
        <f>H43-I43</f>
        <v>-1.6041666666666667</v>
      </c>
      <c r="K43" s="100"/>
      <c r="L43" s="46">
        <f>COUNTIF(Feiertage!$B$2:$B$16,C43)</f>
        <v>0</v>
      </c>
      <c r="M43" s="109"/>
      <c r="N43" s="110"/>
    </row>
    <row r="44" spans="1:14" ht="18">
      <c r="A44" s="29"/>
      <c r="B44" s="9"/>
      <c r="C44" s="10"/>
      <c r="D44" s="11"/>
      <c r="E44" s="11"/>
      <c r="F44" s="11"/>
      <c r="G44" s="12"/>
      <c r="K44" s="80"/>
      <c r="L44" s="46"/>
      <c r="M44" s="13"/>
      <c r="N44" s="16"/>
    </row>
    <row r="45" spans="1:14" ht="18">
      <c r="A45" s="29"/>
      <c r="B45" s="9"/>
      <c r="C45" s="10"/>
      <c r="D45" s="11"/>
      <c r="E45" s="11"/>
      <c r="F45" s="11"/>
      <c r="G45" s="12"/>
      <c r="H45" s="45"/>
      <c r="I45" s="83"/>
      <c r="J45" s="83"/>
      <c r="K45" s="13"/>
      <c r="L45" s="46">
        <f>COUNTIF(Feiertage!$B$2:$B$16,C45)</f>
        <v>0</v>
      </c>
      <c r="M45" s="13"/>
      <c r="N45" s="16"/>
    </row>
    <row r="46" spans="1:14" ht="18">
      <c r="A46" s="29"/>
      <c r="B46" s="9"/>
      <c r="C46" s="10"/>
      <c r="D46" s="11"/>
      <c r="E46" s="11"/>
      <c r="F46" s="11"/>
      <c r="G46" s="12"/>
      <c r="H46" s="12"/>
      <c r="I46" s="13"/>
      <c r="J46" s="13"/>
      <c r="K46" s="13"/>
      <c r="L46" s="46">
        <f>COUNTIF(Feiertage!$B$2:$B$16,Jänner!C46)</f>
        <v>0</v>
      </c>
      <c r="M46" s="13"/>
      <c r="N46" s="16"/>
    </row>
    <row r="47" spans="1:14" ht="18">
      <c r="A47" s="29"/>
      <c r="B47" s="9"/>
      <c r="C47" s="10"/>
      <c r="D47" s="11"/>
      <c r="E47" s="11"/>
      <c r="F47" s="11"/>
      <c r="G47" s="44"/>
      <c r="H47" s="44"/>
      <c r="I47" s="82"/>
      <c r="J47" s="82"/>
      <c r="K47" s="13"/>
      <c r="L47" s="46">
        <f>COUNTIF(Feiertage!$B$2:$B$16,Jänner!C47)</f>
        <v>0</v>
      </c>
      <c r="M47" s="13"/>
      <c r="N47" s="16"/>
    </row>
    <row r="48" spans="1:14" ht="18.75" thickBot="1">
      <c r="A48" s="29"/>
      <c r="B48" s="9"/>
      <c r="C48" s="10"/>
      <c r="D48" s="11"/>
      <c r="E48" s="11"/>
      <c r="F48" s="11"/>
      <c r="G48" s="12"/>
      <c r="H48" s="112"/>
      <c r="I48" s="112"/>
      <c r="J48" s="112"/>
      <c r="K48" s="80"/>
      <c r="L48" s="46">
        <f>COUNTIF(Feiertage!$B$2:$B$16,Jänner!C48)</f>
        <v>0</v>
      </c>
      <c r="M48" s="13"/>
      <c r="N48" s="16"/>
    </row>
    <row r="49" spans="1:14" ht="18.75" thickBot="1">
      <c r="A49" s="137" t="s">
        <v>70</v>
      </c>
      <c r="B49" s="9"/>
      <c r="C49" s="10"/>
      <c r="D49" s="11"/>
      <c r="E49" s="11"/>
      <c r="F49" s="11"/>
      <c r="G49" s="12"/>
      <c r="I49" s="144"/>
      <c r="J49" s="146">
        <f>Mai!J51</f>
        <v>-33.34375</v>
      </c>
      <c r="K49" s="13"/>
      <c r="L49" s="46">
        <f>COUNTIF(Feiertage!$B$2:$B$16,Jänner!C49)</f>
        <v>0</v>
      </c>
      <c r="M49" s="13"/>
      <c r="N49" s="16"/>
    </row>
    <row r="50" spans="1:14" ht="18.75" thickBot="1">
      <c r="A50" s="237" t="s">
        <v>19</v>
      </c>
      <c r="B50" s="238"/>
      <c r="C50" s="238"/>
      <c r="D50" s="238"/>
      <c r="E50" s="238"/>
      <c r="F50" s="238"/>
      <c r="G50" s="279"/>
      <c r="H50" s="86">
        <f>H15+H22+H29+H36+H43+H48</f>
        <v>0</v>
      </c>
      <c r="I50" s="85">
        <f>I15+I22+I29+I36+I43</f>
        <v>5.775</v>
      </c>
      <c r="J50" s="146">
        <f>J15+J22+J29+J36+J43+J48</f>
        <v>-5.775</v>
      </c>
      <c r="K50" s="80"/>
      <c r="L50" s="46">
        <f>COUNTIF(Feiertage!$B$2:$B$16,Jänner!C50)</f>
        <v>0</v>
      </c>
      <c r="M50" s="17"/>
      <c r="N50" s="16"/>
    </row>
    <row r="51" spans="1:14" ht="18.75" thickBot="1">
      <c r="A51" s="30" t="s">
        <v>71</v>
      </c>
      <c r="B51" s="31"/>
      <c r="C51" s="31"/>
      <c r="D51" s="31"/>
      <c r="E51" s="31"/>
      <c r="F51" s="31"/>
      <c r="G51" s="15"/>
      <c r="H51" s="15"/>
      <c r="I51" s="32"/>
      <c r="J51" s="146">
        <f>J49+J50</f>
        <v>-39.11875</v>
      </c>
      <c r="K51" s="32"/>
      <c r="L51" s="32"/>
      <c r="M51" s="33"/>
      <c r="N51" s="34"/>
    </row>
    <row r="52" spans="1:14" ht="18">
      <c r="A52" s="30"/>
      <c r="B52" s="31"/>
      <c r="C52" s="31"/>
      <c r="D52" s="31"/>
      <c r="E52" s="31"/>
      <c r="F52" s="31"/>
      <c r="G52" s="15"/>
      <c r="H52" s="15"/>
      <c r="I52" s="32"/>
      <c r="J52" s="32"/>
      <c r="K52" s="32"/>
      <c r="L52" s="32"/>
      <c r="M52" s="33"/>
      <c r="N52" s="34"/>
    </row>
    <row r="53" spans="1:14" ht="18">
      <c r="A53" s="30"/>
      <c r="B53" s="31"/>
      <c r="C53" s="31"/>
      <c r="D53" s="31"/>
      <c r="E53" s="31"/>
      <c r="F53" s="31"/>
      <c r="G53" s="15"/>
      <c r="H53" s="15"/>
      <c r="I53" s="32"/>
      <c r="J53" s="32"/>
      <c r="K53" s="32"/>
      <c r="L53" s="32"/>
      <c r="M53" s="33"/>
      <c r="N53" s="34"/>
    </row>
    <row r="54" spans="1:14" ht="12.75">
      <c r="A54" s="275" t="s">
        <v>18</v>
      </c>
      <c r="B54" s="276"/>
      <c r="C54" s="276"/>
      <c r="D54" s="35"/>
      <c r="E54" s="35"/>
      <c r="F54" s="35"/>
      <c r="G54" s="35"/>
      <c r="H54" s="35"/>
      <c r="I54" s="35"/>
      <c r="J54" s="35"/>
      <c r="K54" s="35"/>
      <c r="L54" s="35"/>
      <c r="M54" s="276" t="s">
        <v>72</v>
      </c>
      <c r="N54" s="277"/>
    </row>
    <row r="55" spans="1:14" ht="12.75">
      <c r="A55" s="267" t="s">
        <v>25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9" t="s">
        <v>27</v>
      </c>
      <c r="N55" s="270"/>
    </row>
    <row r="56" spans="1:14" ht="12.75">
      <c r="A56" s="271" t="s">
        <v>26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3" t="s">
        <v>28</v>
      </c>
      <c r="N56" s="274"/>
    </row>
    <row r="57" spans="1:14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8"/>
      <c r="N57" s="38"/>
    </row>
  </sheetData>
  <sheetProtection selectLockedCells="1"/>
  <mergeCells count="27">
    <mergeCell ref="A1:N1"/>
    <mergeCell ref="A2:D2"/>
    <mergeCell ref="E2:N2"/>
    <mergeCell ref="A3:D3"/>
    <mergeCell ref="E3:N3"/>
    <mergeCell ref="A4:D4"/>
    <mergeCell ref="E4:N4"/>
    <mergeCell ref="A5:D5"/>
    <mergeCell ref="E5:N5"/>
    <mergeCell ref="A6:D6"/>
    <mergeCell ref="E6:N6"/>
    <mergeCell ref="E7:N7"/>
    <mergeCell ref="A8:D8"/>
    <mergeCell ref="A9:D9"/>
    <mergeCell ref="E9:N9"/>
    <mergeCell ref="A10:D10"/>
    <mergeCell ref="E10:N10"/>
    <mergeCell ref="A11:D11"/>
    <mergeCell ref="E11:N11"/>
    <mergeCell ref="A56:L56"/>
    <mergeCell ref="M56:N56"/>
    <mergeCell ref="A50:G50"/>
    <mergeCell ref="D12:E12"/>
    <mergeCell ref="A54:C54"/>
    <mergeCell ref="M54:N54"/>
    <mergeCell ref="A55:L55"/>
    <mergeCell ref="M55:N55"/>
  </mergeCells>
  <conditionalFormatting sqref="M14:N44 A44:G44 L15:L50 J14:L14 A14:F15 H14 A22:E23 A29:E29 A24:C28 A36:E36 A43:E43 K15:K44 A16:C21 F21:F23 F28:F29 F33 A30:C35 F35:F36 F42:F43 A37:C42">
    <cfRule type="expression" priority="197" dxfId="3" stopIfTrue="1">
      <formula>IF($C14="",0,WEEKDAY($C14,2))&gt;5</formula>
    </cfRule>
  </conditionalFormatting>
  <conditionalFormatting sqref="K49 A48:G48 J48:K48 M14:N49 A45:K47 L15:L50 A44:G44 J14:L14 A14:F15 H14 A22:E23 A29:E29 A24:C28 A36:E36 A43:E43 K15:K44 A16:C21 F21:F23 F28:F29 F33 A30:C35 F35:F36 F42:F43 A37:C42">
    <cfRule type="expression" priority="190" dxfId="3" stopIfTrue="1">
      <formula>COUNTIF(Feiertage,$C14)&gt;0</formula>
    </cfRule>
  </conditionalFormatting>
  <conditionalFormatting sqref="K14:K48">
    <cfRule type="containsText" priority="194" dxfId="67" operator="containsText" stopIfTrue="1" text="K">
      <formula>NOT(ISERROR(SEARCH("K",K14)))</formula>
    </cfRule>
    <cfRule type="containsText" priority="195" dxfId="66" operator="containsText" stopIfTrue="1" text="U ">
      <formula>NOT(ISERROR(SEARCH("U ",K14)))</formula>
    </cfRule>
  </conditionalFormatting>
  <conditionalFormatting sqref="H48:I48">
    <cfRule type="expression" priority="198" dxfId="3" stopIfTrue="1">
      <formula>COUNTIF(Feiertage,Juni!#REF!)&gt;0</formula>
    </cfRule>
  </conditionalFormatting>
  <conditionalFormatting sqref="H36:I36">
    <cfRule type="expression" priority="171" dxfId="3" stopIfTrue="1">
      <formula>COUNTIF(Feiertage,Juni!#REF!)&gt;0</formula>
    </cfRule>
  </conditionalFormatting>
  <conditionalFormatting sqref="J50 J45:J48 J13:J14 J16:J21 J23:J42">
    <cfRule type="cellIs" priority="196" dxfId="67" operator="lessThan" stopIfTrue="1">
      <formula>0</formula>
    </cfRule>
  </conditionalFormatting>
  <conditionalFormatting sqref="J50 J45:J48 J14 J16:J21 J23:J42">
    <cfRule type="cellIs" priority="191" dxfId="66" operator="greaterThan" stopIfTrue="1">
      <formula>0</formula>
    </cfRule>
  </conditionalFormatting>
  <conditionalFormatting sqref="K14:K50">
    <cfRule type="containsText" priority="189" dxfId="65" operator="containsText" stopIfTrue="1" text="U">
      <formula>NOT(ISERROR(SEARCH("U",K14)))</formula>
    </cfRule>
  </conditionalFormatting>
  <conditionalFormatting sqref="H23:H25 H30:H32 H37:H42 H34:H35 H27:H28 H20:H21 H16:H18 J16:J21 J23:J42">
    <cfRule type="expression" priority="188" dxfId="3" stopIfTrue="1">
      <formula>IF($C17="",0,WEEKDAY($C17,2))&gt;5</formula>
    </cfRule>
  </conditionalFormatting>
  <conditionalFormatting sqref="H23:H25 H30:H32 H37:H42 H34:H35 H27:H28 H20:H21 H16:H18 J16:J21 J23:J42">
    <cfRule type="expression" priority="185" dxfId="3" stopIfTrue="1">
      <formula>COUNTIF(Feiertage,$C17)&gt;0</formula>
    </cfRule>
  </conditionalFormatting>
  <conditionalFormatting sqref="H40">
    <cfRule type="cellIs" priority="187" dxfId="67" operator="lessThan" stopIfTrue="1">
      <formula>0</formula>
    </cfRule>
  </conditionalFormatting>
  <conditionalFormatting sqref="H40">
    <cfRule type="cellIs" priority="186" dxfId="66" operator="greaterThan" stopIfTrue="1">
      <formula>0</formula>
    </cfRule>
  </conditionalFormatting>
  <conditionalFormatting sqref="H33">
    <cfRule type="expression" priority="184" dxfId="3" stopIfTrue="1">
      <formula>IF($C34="",0,WEEKDAY($C34,2))&gt;5</formula>
    </cfRule>
  </conditionalFormatting>
  <conditionalFormatting sqref="H33">
    <cfRule type="expression" priority="181" dxfId="3" stopIfTrue="1">
      <formula>COUNTIF(Feiertage,$C34)&gt;0</formula>
    </cfRule>
  </conditionalFormatting>
  <conditionalFormatting sqref="H33">
    <cfRule type="cellIs" priority="183" dxfId="67" operator="lessThan" stopIfTrue="1">
      <formula>0</formula>
    </cfRule>
  </conditionalFormatting>
  <conditionalFormatting sqref="H33">
    <cfRule type="cellIs" priority="182" dxfId="66" operator="greaterThan" stopIfTrue="1">
      <formula>0</formula>
    </cfRule>
  </conditionalFormatting>
  <conditionalFormatting sqref="H26">
    <cfRule type="expression" priority="180" dxfId="3" stopIfTrue="1">
      <formula>IF($C27="",0,WEEKDAY($C27,2))&gt;5</formula>
    </cfRule>
  </conditionalFormatting>
  <conditionalFormatting sqref="H26">
    <cfRule type="expression" priority="177" dxfId="3" stopIfTrue="1">
      <formula>COUNTIF(Feiertage,$C27)&gt;0</formula>
    </cfRule>
  </conditionalFormatting>
  <conditionalFormatting sqref="H26">
    <cfRule type="cellIs" priority="179" dxfId="67" operator="lessThan" stopIfTrue="1">
      <formula>0</formula>
    </cfRule>
  </conditionalFormatting>
  <conditionalFormatting sqref="H26">
    <cfRule type="cellIs" priority="178" dxfId="66" operator="greaterThan" stopIfTrue="1">
      <formula>0</formula>
    </cfRule>
  </conditionalFormatting>
  <conditionalFormatting sqref="H19">
    <cfRule type="expression" priority="176" dxfId="3" stopIfTrue="1">
      <formula>IF($C20="",0,WEEKDAY($C20,2))&gt;5</formula>
    </cfRule>
  </conditionalFormatting>
  <conditionalFormatting sqref="H19">
    <cfRule type="expression" priority="173" dxfId="3" stopIfTrue="1">
      <formula>COUNTIF(Feiertage,$C20)&gt;0</formula>
    </cfRule>
  </conditionalFormatting>
  <conditionalFormatting sqref="H19">
    <cfRule type="cellIs" priority="175" dxfId="67" operator="lessThan" stopIfTrue="1">
      <formula>0</formula>
    </cfRule>
  </conditionalFormatting>
  <conditionalFormatting sqref="H19">
    <cfRule type="cellIs" priority="174" dxfId="66" operator="greaterThan" stopIfTrue="1">
      <formula>0</formula>
    </cfRule>
  </conditionalFormatting>
  <conditionalFormatting sqref="H43:I43">
    <cfRule type="expression" priority="172" dxfId="3" stopIfTrue="1">
      <formula>COUNTIF(Feiertage,Juni!#REF!)&gt;0</formula>
    </cfRule>
  </conditionalFormatting>
  <conditionalFormatting sqref="H29:I29">
    <cfRule type="expression" priority="170" dxfId="3" stopIfTrue="1">
      <formula>COUNTIF(Feiertage,Juni!#REF!)&gt;0</formula>
    </cfRule>
  </conditionalFormatting>
  <conditionalFormatting sqref="H22">
    <cfRule type="expression" priority="169" dxfId="3" stopIfTrue="1">
      <formula>COUNTIF(Feiertage,Juni!#REF!)&gt;0</formula>
    </cfRule>
  </conditionalFormatting>
  <conditionalFormatting sqref="H15:I15">
    <cfRule type="expression" priority="168" dxfId="3" stopIfTrue="1">
      <formula>COUNTIF(Feiertage,Juni!#REF!)&gt;0</formula>
    </cfRule>
  </conditionalFormatting>
  <conditionalFormatting sqref="J12">
    <cfRule type="cellIs" priority="167" dxfId="67" operator="lessThan" stopIfTrue="1">
      <formula>0</formula>
    </cfRule>
  </conditionalFormatting>
  <conditionalFormatting sqref="I16:I19">
    <cfRule type="expression" priority="166" dxfId="3" stopIfTrue="1">
      <formula>IF($C17="",0,WEEKDAY($C17,2))&gt;5</formula>
    </cfRule>
  </conditionalFormatting>
  <conditionalFormatting sqref="I16:I19">
    <cfRule type="expression" priority="165" dxfId="3" stopIfTrue="1">
      <formula>COUNTIF(Feiertage,$C17)&gt;0</formula>
    </cfRule>
  </conditionalFormatting>
  <conditionalFormatting sqref="I14">
    <cfRule type="expression" priority="164" dxfId="3" stopIfTrue="1">
      <formula>IF($C14="",0,WEEKDAY($C14,2))&gt;5</formula>
    </cfRule>
  </conditionalFormatting>
  <conditionalFormatting sqref="I14">
    <cfRule type="expression" priority="163" dxfId="3" stopIfTrue="1">
      <formula>COUNTIF(Feiertage,$C14)&gt;0</formula>
    </cfRule>
  </conditionalFormatting>
  <conditionalFormatting sqref="I28 I23:I26">
    <cfRule type="expression" priority="162" dxfId="3" stopIfTrue="1">
      <formula>IF($C24="",0,WEEKDAY($C24,2))&gt;5</formula>
    </cfRule>
  </conditionalFormatting>
  <conditionalFormatting sqref="I28 I23:I26">
    <cfRule type="expression" priority="161" dxfId="3" stopIfTrue="1">
      <formula>COUNTIF(Feiertage,$C24)&gt;0</formula>
    </cfRule>
  </conditionalFormatting>
  <conditionalFormatting sqref="I35 I30:I31">
    <cfRule type="expression" priority="160" dxfId="3" stopIfTrue="1">
      <formula>IF($C31="",0,WEEKDAY($C31,2))&gt;5</formula>
    </cfRule>
  </conditionalFormatting>
  <conditionalFormatting sqref="I35 I30:I31">
    <cfRule type="expression" priority="159" dxfId="3" stopIfTrue="1">
      <formula>COUNTIF(Feiertage,$C31)&gt;0</formula>
    </cfRule>
  </conditionalFormatting>
  <conditionalFormatting sqref="I42">
    <cfRule type="expression" priority="158" dxfId="3" stopIfTrue="1">
      <formula>IF($C43="",0,WEEKDAY($C43,2))&gt;5</formula>
    </cfRule>
  </conditionalFormatting>
  <conditionalFormatting sqref="I42">
    <cfRule type="expression" priority="157" dxfId="3" stopIfTrue="1">
      <formula>COUNTIF(Feiertage,$C43)&gt;0</formula>
    </cfRule>
  </conditionalFormatting>
  <conditionalFormatting sqref="A49:G49 I49">
    <cfRule type="expression" priority="144" dxfId="3" stopIfTrue="1">
      <formula>COUNTIF(Feiertage,$C49)&gt;0</formula>
    </cfRule>
  </conditionalFormatting>
  <conditionalFormatting sqref="J49">
    <cfRule type="cellIs" priority="143" dxfId="67" operator="lessThan" stopIfTrue="1">
      <formula>0</formula>
    </cfRule>
  </conditionalFormatting>
  <conditionalFormatting sqref="J49">
    <cfRule type="cellIs" priority="142" dxfId="66" operator="greaterThan" stopIfTrue="1">
      <formula>0</formula>
    </cfRule>
  </conditionalFormatting>
  <conditionalFormatting sqref="J51">
    <cfRule type="cellIs" priority="141" dxfId="67" operator="lessThan" stopIfTrue="1">
      <formula>0</formula>
    </cfRule>
  </conditionalFormatting>
  <conditionalFormatting sqref="J51">
    <cfRule type="cellIs" priority="140" dxfId="66" operator="greaterThan" stopIfTrue="1">
      <formula>0</formula>
    </cfRule>
  </conditionalFormatting>
  <conditionalFormatting sqref="D28:E28">
    <cfRule type="expression" priority="137" dxfId="3" stopIfTrue="1">
      <formula>IF($C28="",0,WEEKDAY($C28,2))&gt;5</formula>
    </cfRule>
  </conditionalFormatting>
  <conditionalFormatting sqref="D28:E28">
    <cfRule type="expression" priority="136" dxfId="3" stopIfTrue="1">
      <formula>COUNTIF(Feiertage,$C28)&gt;0</formula>
    </cfRule>
  </conditionalFormatting>
  <conditionalFormatting sqref="D33:E33 D35:E35">
    <cfRule type="expression" priority="135" dxfId="3" stopIfTrue="1">
      <formula>IF($C33="",0,WEEKDAY($C33,2))&gt;5</formula>
    </cfRule>
  </conditionalFormatting>
  <conditionalFormatting sqref="D33:E33 D35:E35">
    <cfRule type="expression" priority="134" dxfId="3" stopIfTrue="1">
      <formula>COUNTIF(Feiertage,$C33)&gt;0</formula>
    </cfRule>
  </conditionalFormatting>
  <conditionalFormatting sqref="D42:E42">
    <cfRule type="expression" priority="133" dxfId="3" stopIfTrue="1">
      <formula>IF($C42="",0,WEEKDAY($C42,2))&gt;5</formula>
    </cfRule>
  </conditionalFormatting>
  <conditionalFormatting sqref="D42:E42">
    <cfRule type="expression" priority="132" dxfId="3" stopIfTrue="1">
      <formula>COUNTIF(Feiertage,$C42)&gt;0</formula>
    </cfRule>
  </conditionalFormatting>
  <conditionalFormatting sqref="I22">
    <cfRule type="cellIs" priority="131" dxfId="67" operator="lessThan" stopIfTrue="1">
      <formula>0</formula>
    </cfRule>
  </conditionalFormatting>
  <conditionalFormatting sqref="I22">
    <cfRule type="cellIs" priority="130" dxfId="66" operator="greaterThan" stopIfTrue="1">
      <formula>0</formula>
    </cfRule>
  </conditionalFormatting>
  <conditionalFormatting sqref="I22">
    <cfRule type="expression" priority="129" dxfId="3" stopIfTrue="1">
      <formula>IF($C23="",0,WEEKDAY($C23,2))&gt;5</formula>
    </cfRule>
  </conditionalFormatting>
  <conditionalFormatting sqref="I22">
    <cfRule type="expression" priority="128" dxfId="3" stopIfTrue="1">
      <formula>COUNTIF(Feiertage,$C23)&gt;0</formula>
    </cfRule>
  </conditionalFormatting>
  <conditionalFormatting sqref="G14:G43">
    <cfRule type="expression" priority="127" dxfId="3" stopIfTrue="1">
      <formula>IF($C14="",0,WEEKDAY($C14,2))&gt;5</formula>
    </cfRule>
  </conditionalFormatting>
  <conditionalFormatting sqref="G14:G43">
    <cfRule type="expression" priority="126" dxfId="3" stopIfTrue="1">
      <formula>COUNTIF(Feiertage,$C14)&gt;0</formula>
    </cfRule>
  </conditionalFormatting>
  <conditionalFormatting sqref="K14:K44">
    <cfRule type="containsText" priority="125" dxfId="64" operator="containsText" stopIfTrue="1" text="s">
      <formula>NOT(ISERROR(SEARCH("s",K14)))</formula>
    </cfRule>
  </conditionalFormatting>
  <conditionalFormatting sqref="J15:J21">
    <cfRule type="expression" priority="124" dxfId="3" stopIfTrue="1">
      <formula>IF($C16="",0,WEEKDAY($C16,2))&gt;5</formula>
    </cfRule>
  </conditionalFormatting>
  <conditionalFormatting sqref="J15:J21">
    <cfRule type="expression" priority="121" dxfId="3" stopIfTrue="1">
      <formula>COUNTIF(Feiertage,$C16)&gt;0</formula>
    </cfRule>
  </conditionalFormatting>
  <conditionalFormatting sqref="J15:J21">
    <cfRule type="cellIs" priority="123" dxfId="67" operator="lessThan" stopIfTrue="1">
      <formula>0</formula>
    </cfRule>
  </conditionalFormatting>
  <conditionalFormatting sqref="J15:J21">
    <cfRule type="cellIs" priority="122" dxfId="66" operator="greaterThan" stopIfTrue="1">
      <formula>0</formula>
    </cfRule>
  </conditionalFormatting>
  <conditionalFormatting sqref="J43">
    <cfRule type="cellIs" priority="116" dxfId="67" operator="lessThan" stopIfTrue="1">
      <formula>0</formula>
    </cfRule>
  </conditionalFormatting>
  <conditionalFormatting sqref="J43">
    <cfRule type="cellIs" priority="115" dxfId="66" operator="greaterThan" stopIfTrue="1">
      <formula>0</formula>
    </cfRule>
  </conditionalFormatting>
  <conditionalFormatting sqref="J14:J21 J23:J52">
    <cfRule type="cellIs" priority="110" dxfId="67" operator="lessThan" stopIfTrue="1">
      <formula>0</formula>
    </cfRule>
  </conditionalFormatting>
  <conditionalFormatting sqref="J22">
    <cfRule type="expression" priority="70" dxfId="3" stopIfTrue="1">
      <formula>IF($C23="",0,WEEKDAY($C23,2))&gt;5</formula>
    </cfRule>
  </conditionalFormatting>
  <conditionalFormatting sqref="J22">
    <cfRule type="expression" priority="67" dxfId="3" stopIfTrue="1">
      <formula>COUNTIF(Feiertage,$C23)&gt;0</formula>
    </cfRule>
  </conditionalFormatting>
  <conditionalFormatting sqref="J22">
    <cfRule type="cellIs" priority="69" dxfId="67" operator="lessThan" stopIfTrue="1">
      <formula>0</formula>
    </cfRule>
  </conditionalFormatting>
  <conditionalFormatting sqref="J14:J43">
    <cfRule type="cellIs" priority="68" dxfId="66" operator="greaterThan" stopIfTrue="1">
      <formula>0</formula>
    </cfRule>
  </conditionalFormatting>
  <conditionalFormatting sqref="J22">
    <cfRule type="cellIs" priority="66" dxfId="67" operator="lessThan" stopIfTrue="1">
      <formula>0</formula>
    </cfRule>
  </conditionalFormatting>
  <conditionalFormatting sqref="J22">
    <cfRule type="cellIs" priority="65" dxfId="67" operator="lessThan" stopIfTrue="1">
      <formula>0</formula>
    </cfRule>
  </conditionalFormatting>
  <conditionalFormatting sqref="J22">
    <cfRule type="cellIs" priority="64" dxfId="66" operator="greaterThan" stopIfTrue="1">
      <formula>0</formula>
    </cfRule>
  </conditionalFormatting>
  <conditionalFormatting sqref="J22">
    <cfRule type="expression" priority="63" dxfId="3" stopIfTrue="1">
      <formula>IF($C23="",0,WEEKDAY($C23,2))&gt;5</formula>
    </cfRule>
  </conditionalFormatting>
  <conditionalFormatting sqref="J22">
    <cfRule type="expression" priority="62" dxfId="3" stopIfTrue="1">
      <formula>COUNTIF(Feiertage,$C23)&gt;0</formula>
    </cfRule>
  </conditionalFormatting>
  <conditionalFormatting sqref="J22">
    <cfRule type="cellIs" priority="61" dxfId="67" operator="lessThan" stopIfTrue="1">
      <formula>0</formula>
    </cfRule>
  </conditionalFormatting>
  <conditionalFormatting sqref="D21:E21">
    <cfRule type="expression" priority="60" dxfId="3" stopIfTrue="1">
      <formula>IF($C21="",0,WEEKDAY($C21,2))&gt;5</formula>
    </cfRule>
  </conditionalFormatting>
  <conditionalFormatting sqref="D21:E21">
    <cfRule type="expression" priority="59" dxfId="3" stopIfTrue="1">
      <formula>COUNTIF(Feiertage,$C21)&gt;0</formula>
    </cfRule>
  </conditionalFormatting>
  <conditionalFormatting sqref="I21">
    <cfRule type="expression" priority="56" dxfId="3" stopIfTrue="1">
      <formula>IF($C21="",0,WEEKDAY($C21,2))&gt;5</formula>
    </cfRule>
  </conditionalFormatting>
  <conditionalFormatting sqref="I21">
    <cfRule type="expression" priority="55" dxfId="3" stopIfTrue="1">
      <formula>COUNTIF(Feiertage,$C21)&gt;0</formula>
    </cfRule>
  </conditionalFormatting>
  <conditionalFormatting sqref="I20">
    <cfRule type="expression" priority="54" dxfId="3" stopIfTrue="1">
      <formula>IF($C20="",0,WEEKDAY($C20,2))&gt;5</formula>
    </cfRule>
  </conditionalFormatting>
  <conditionalFormatting sqref="I20">
    <cfRule type="expression" priority="53" dxfId="3" stopIfTrue="1">
      <formula>COUNTIF(Feiertage,$C20)&gt;0</formula>
    </cfRule>
  </conditionalFormatting>
  <conditionalFormatting sqref="I27">
    <cfRule type="expression" priority="52" dxfId="3" stopIfTrue="1">
      <formula>IF($C27="",0,WEEKDAY($C27,2))&gt;5</formula>
    </cfRule>
  </conditionalFormatting>
  <conditionalFormatting sqref="I27">
    <cfRule type="expression" priority="51" dxfId="3" stopIfTrue="1">
      <formula>COUNTIF(Feiertage,$C27)&gt;0</formula>
    </cfRule>
  </conditionalFormatting>
  <conditionalFormatting sqref="I33">
    <cfRule type="expression" priority="44" dxfId="3" stopIfTrue="1">
      <formula>IF($C33="",0,WEEKDAY($C33,2))&gt;5</formula>
    </cfRule>
  </conditionalFormatting>
  <conditionalFormatting sqref="I33">
    <cfRule type="expression" priority="43" dxfId="3" stopIfTrue="1">
      <formula>COUNTIF(Feiertage,$C33)&gt;0</formula>
    </cfRule>
  </conditionalFormatting>
  <conditionalFormatting sqref="F18:F20">
    <cfRule type="expression" priority="42" dxfId="3" stopIfTrue="1">
      <formula>IF($C18="",0,WEEKDAY($C18,2))&gt;5</formula>
    </cfRule>
  </conditionalFormatting>
  <conditionalFormatting sqref="F18:F20">
    <cfRule type="expression" priority="41" dxfId="3" stopIfTrue="1">
      <formula>COUNTIF(Feiertage,$C18)&gt;0</formula>
    </cfRule>
  </conditionalFormatting>
  <conditionalFormatting sqref="D18:E20">
    <cfRule type="expression" priority="40" dxfId="3" stopIfTrue="1">
      <formula>IF($C18="",0,WEEKDAY($C18,2))&gt;5</formula>
    </cfRule>
  </conditionalFormatting>
  <conditionalFormatting sqref="D18:E20">
    <cfRule type="expression" priority="39" dxfId="3" stopIfTrue="1">
      <formula>COUNTIF(Feiertage,$C18)&gt;0</formula>
    </cfRule>
  </conditionalFormatting>
  <conditionalFormatting sqref="F16:F17">
    <cfRule type="expression" priority="38" dxfId="3" stopIfTrue="1">
      <formula>IF($C16="",0,WEEKDAY($C16,2))&gt;5</formula>
    </cfRule>
  </conditionalFormatting>
  <conditionalFormatting sqref="F16:F17">
    <cfRule type="expression" priority="37" dxfId="3" stopIfTrue="1">
      <formula>COUNTIF(Feiertage,$C16)&gt;0</formula>
    </cfRule>
  </conditionalFormatting>
  <conditionalFormatting sqref="D16:E17">
    <cfRule type="expression" priority="36" dxfId="3" stopIfTrue="1">
      <formula>IF($C16="",0,WEEKDAY($C16,2))&gt;5</formula>
    </cfRule>
  </conditionalFormatting>
  <conditionalFormatting sqref="D16:E17">
    <cfRule type="expression" priority="35" dxfId="3" stopIfTrue="1">
      <formula>COUNTIF(Feiertage,$C16)&gt;0</formula>
    </cfRule>
  </conditionalFormatting>
  <conditionalFormatting sqref="F25:F27">
    <cfRule type="expression" priority="34" dxfId="3" stopIfTrue="1">
      <formula>IF($C25="",0,WEEKDAY($C25,2))&gt;5</formula>
    </cfRule>
  </conditionalFormatting>
  <conditionalFormatting sqref="F25:F27">
    <cfRule type="expression" priority="33" dxfId="3" stopIfTrue="1">
      <formula>COUNTIF(Feiertage,$C25)&gt;0</formula>
    </cfRule>
  </conditionalFormatting>
  <conditionalFormatting sqref="D25:E27">
    <cfRule type="expression" priority="32" dxfId="3" stopIfTrue="1">
      <formula>IF($C25="",0,WEEKDAY($C25,2))&gt;5</formula>
    </cfRule>
  </conditionalFormatting>
  <conditionalFormatting sqref="D25:E27">
    <cfRule type="expression" priority="31" dxfId="3" stopIfTrue="1">
      <formula>COUNTIF(Feiertage,$C25)&gt;0</formula>
    </cfRule>
  </conditionalFormatting>
  <conditionalFormatting sqref="F24">
    <cfRule type="expression" priority="30" dxfId="3" stopIfTrue="1">
      <formula>IF($C24="",0,WEEKDAY($C24,2))&gt;5</formula>
    </cfRule>
  </conditionalFormatting>
  <conditionalFormatting sqref="F24">
    <cfRule type="expression" priority="29" dxfId="3" stopIfTrue="1">
      <formula>COUNTIF(Feiertage,$C24)&gt;0</formula>
    </cfRule>
  </conditionalFormatting>
  <conditionalFormatting sqref="D24:E24">
    <cfRule type="expression" priority="28" dxfId="3" stopIfTrue="1">
      <formula>IF($C24="",0,WEEKDAY($C24,2))&gt;5</formula>
    </cfRule>
  </conditionalFormatting>
  <conditionalFormatting sqref="D24:E24">
    <cfRule type="expression" priority="27" dxfId="3" stopIfTrue="1">
      <formula>COUNTIF(Feiertage,$C24)&gt;0</formula>
    </cfRule>
  </conditionalFormatting>
  <conditionalFormatting sqref="F31:F32">
    <cfRule type="expression" priority="26" dxfId="3" stopIfTrue="1">
      <formula>IF($C31="",0,WEEKDAY($C31,2))&gt;5</formula>
    </cfRule>
  </conditionalFormatting>
  <conditionalFormatting sqref="F31:F32">
    <cfRule type="expression" priority="25" dxfId="3" stopIfTrue="1">
      <formula>COUNTIF(Feiertage,$C31)&gt;0</formula>
    </cfRule>
  </conditionalFormatting>
  <conditionalFormatting sqref="D31:E32">
    <cfRule type="expression" priority="24" dxfId="3" stopIfTrue="1">
      <formula>IF($C31="",0,WEEKDAY($C31,2))&gt;5</formula>
    </cfRule>
  </conditionalFormatting>
  <conditionalFormatting sqref="D31:E32">
    <cfRule type="expression" priority="23" dxfId="3" stopIfTrue="1">
      <formula>COUNTIF(Feiertage,$C31)&gt;0</formula>
    </cfRule>
  </conditionalFormatting>
  <conditionalFormatting sqref="F30">
    <cfRule type="expression" priority="22" dxfId="3" stopIfTrue="1">
      <formula>IF($C30="",0,WEEKDAY($C30,2))&gt;5</formula>
    </cfRule>
  </conditionalFormatting>
  <conditionalFormatting sqref="F30">
    <cfRule type="expression" priority="21" dxfId="3" stopIfTrue="1">
      <formula>COUNTIF(Feiertage,$C30)&gt;0</formula>
    </cfRule>
  </conditionalFormatting>
  <conditionalFormatting sqref="D30:E30">
    <cfRule type="expression" priority="20" dxfId="3" stopIfTrue="1">
      <formula>IF($C30="",0,WEEKDAY($C30,2))&gt;5</formula>
    </cfRule>
  </conditionalFormatting>
  <conditionalFormatting sqref="D30:E30">
    <cfRule type="expression" priority="19" dxfId="3" stopIfTrue="1">
      <formula>COUNTIF(Feiertage,$C30)&gt;0</formula>
    </cfRule>
  </conditionalFormatting>
  <conditionalFormatting sqref="F34">
    <cfRule type="expression" priority="18" dxfId="3" stopIfTrue="1">
      <formula>IF($C34="",0,WEEKDAY($C34,2))&gt;5</formula>
    </cfRule>
  </conditionalFormatting>
  <conditionalFormatting sqref="F34">
    <cfRule type="expression" priority="17" dxfId="3" stopIfTrue="1">
      <formula>COUNTIF(Feiertage,$C34)&gt;0</formula>
    </cfRule>
  </conditionalFormatting>
  <conditionalFormatting sqref="D34:E34">
    <cfRule type="expression" priority="16" dxfId="3" stopIfTrue="1">
      <formula>IF($C34="",0,WEEKDAY($C34,2))&gt;5</formula>
    </cfRule>
  </conditionalFormatting>
  <conditionalFormatting sqref="D34:E34">
    <cfRule type="expression" priority="15" dxfId="3" stopIfTrue="1">
      <formula>COUNTIF(Feiertage,$C34)&gt;0</formula>
    </cfRule>
  </conditionalFormatting>
  <conditionalFormatting sqref="F39:F41">
    <cfRule type="expression" priority="14" dxfId="3" stopIfTrue="1">
      <formula>IF($C39="",0,WEEKDAY($C39,2))&gt;5</formula>
    </cfRule>
  </conditionalFormatting>
  <conditionalFormatting sqref="F39:F41">
    <cfRule type="expression" priority="13" dxfId="3" stopIfTrue="1">
      <formula>COUNTIF(Feiertage,$C39)&gt;0</formula>
    </cfRule>
  </conditionalFormatting>
  <conditionalFormatting sqref="D39:E41">
    <cfRule type="expression" priority="12" dxfId="3" stopIfTrue="1">
      <formula>IF($C39="",0,WEEKDAY($C39,2))&gt;5</formula>
    </cfRule>
  </conditionalFormatting>
  <conditionalFormatting sqref="D39:E41">
    <cfRule type="expression" priority="11" dxfId="3" stopIfTrue="1">
      <formula>COUNTIF(Feiertage,$C39)&gt;0</formula>
    </cfRule>
  </conditionalFormatting>
  <conditionalFormatting sqref="F37:F38">
    <cfRule type="expression" priority="10" dxfId="3" stopIfTrue="1">
      <formula>IF($C37="",0,WEEKDAY($C37,2))&gt;5</formula>
    </cfRule>
  </conditionalFormatting>
  <conditionalFormatting sqref="F37:F38">
    <cfRule type="expression" priority="9" dxfId="3" stopIfTrue="1">
      <formula>COUNTIF(Feiertage,$C37)&gt;0</formula>
    </cfRule>
  </conditionalFormatting>
  <conditionalFormatting sqref="D37:E38">
    <cfRule type="expression" priority="8" dxfId="3" stopIfTrue="1">
      <formula>IF($C37="",0,WEEKDAY($C37,2))&gt;5</formula>
    </cfRule>
  </conditionalFormatting>
  <conditionalFormatting sqref="D37:E38">
    <cfRule type="expression" priority="7" dxfId="3" stopIfTrue="1">
      <formula>COUNTIF(Feiertage,$C37)&gt;0</formula>
    </cfRule>
  </conditionalFormatting>
  <conditionalFormatting sqref="I32">
    <cfRule type="expression" priority="6" dxfId="3" stopIfTrue="1">
      <formula>IF($C32="",0,WEEKDAY($C32,2))&gt;5</formula>
    </cfRule>
  </conditionalFormatting>
  <conditionalFormatting sqref="I32">
    <cfRule type="expression" priority="5" dxfId="3" stopIfTrue="1">
      <formula>COUNTIF(Feiertage,$C32)&gt;0</formula>
    </cfRule>
  </conditionalFormatting>
  <conditionalFormatting sqref="I34">
    <cfRule type="expression" priority="4" dxfId="3" stopIfTrue="1">
      <formula>IF($C34="",0,WEEKDAY($C34,2))&gt;5</formula>
    </cfRule>
  </conditionalFormatting>
  <conditionalFormatting sqref="I34">
    <cfRule type="expression" priority="3" dxfId="3" stopIfTrue="1">
      <formula>COUNTIF(Feiertage,$C34)&gt;0</formula>
    </cfRule>
  </conditionalFormatting>
  <conditionalFormatting sqref="I37:I41">
    <cfRule type="expression" priority="2" dxfId="3" stopIfTrue="1">
      <formula>IF($C37="",0,WEEKDAY($C37,2))&gt;5</formula>
    </cfRule>
  </conditionalFormatting>
  <conditionalFormatting sqref="I37:I41">
    <cfRule type="expression" priority="1" dxfId="3" stopIfTrue="1">
      <formula>COUNTIF(Feiertage,$C37)&gt;0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view="pageLayout" zoomScale="90" zoomScalePageLayoutView="90" workbookViewId="0" topLeftCell="A20">
      <selection activeCell="I51" sqref="I51"/>
    </sheetView>
  </sheetViews>
  <sheetFormatPr defaultColWidth="11.421875" defaultRowHeight="12.75"/>
  <cols>
    <col min="2" max="3" width="15.28125" style="0" bestFit="1" customWidth="1"/>
    <col min="11" max="11" width="16.8515625" style="0" customWidth="1"/>
  </cols>
  <sheetData>
    <row r="1" spans="1:14" ht="18">
      <c r="A1" s="246" t="s">
        <v>30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</row>
    <row r="2" spans="1:14" ht="12.75">
      <c r="A2" s="249" t="s">
        <v>0</v>
      </c>
      <c r="B2" s="250"/>
      <c r="C2" s="250"/>
      <c r="D2" s="251"/>
      <c r="E2" s="280">
        <f>'Allgemeine Daten'!C3</f>
        <v>0</v>
      </c>
      <c r="F2" s="281"/>
      <c r="G2" s="281"/>
      <c r="H2" s="281"/>
      <c r="I2" s="281"/>
      <c r="J2" s="281"/>
      <c r="K2" s="281"/>
      <c r="L2" s="281"/>
      <c r="M2" s="281"/>
      <c r="N2" s="282"/>
    </row>
    <row r="3" spans="1:14" ht="12.75">
      <c r="A3" s="240" t="s">
        <v>1</v>
      </c>
      <c r="B3" s="255"/>
      <c r="C3" s="255"/>
      <c r="D3" s="256"/>
      <c r="E3" s="280" t="str">
        <f>'Allgemeine Daten'!C4</f>
        <v>Huber Mario</v>
      </c>
      <c r="F3" s="281"/>
      <c r="G3" s="281"/>
      <c r="H3" s="281"/>
      <c r="I3" s="281"/>
      <c r="J3" s="281"/>
      <c r="K3" s="281"/>
      <c r="L3" s="281"/>
      <c r="M3" s="281"/>
      <c r="N3" s="282"/>
    </row>
    <row r="4" spans="1:14" ht="12.75">
      <c r="A4" s="240" t="s">
        <v>2</v>
      </c>
      <c r="B4" s="255"/>
      <c r="C4" s="255"/>
      <c r="D4" s="256"/>
      <c r="E4" s="280" t="str">
        <f>'Allgemeine Daten'!C5</f>
        <v>Assistent der Geschäftsführung</v>
      </c>
      <c r="F4" s="281"/>
      <c r="G4" s="281"/>
      <c r="H4" s="281"/>
      <c r="I4" s="281"/>
      <c r="J4" s="281"/>
      <c r="K4" s="281"/>
      <c r="L4" s="281"/>
      <c r="M4" s="281"/>
      <c r="N4" s="282"/>
    </row>
    <row r="5" spans="1:14" ht="12.75">
      <c r="A5" s="240" t="s">
        <v>3</v>
      </c>
      <c r="B5" s="255"/>
      <c r="C5" s="255"/>
      <c r="D5" s="256"/>
      <c r="E5" s="280">
        <f>'Allgemeine Daten'!C6</f>
        <v>0</v>
      </c>
      <c r="F5" s="281"/>
      <c r="G5" s="281"/>
      <c r="H5" s="281"/>
      <c r="I5" s="281"/>
      <c r="J5" s="281"/>
      <c r="K5" s="281"/>
      <c r="L5" s="281"/>
      <c r="M5" s="281"/>
      <c r="N5" s="282"/>
    </row>
    <row r="6" spans="1:14" ht="12.75">
      <c r="A6" s="240" t="s">
        <v>4</v>
      </c>
      <c r="B6" s="255"/>
      <c r="C6" s="255"/>
      <c r="D6" s="256"/>
      <c r="E6" s="280" t="str">
        <f>'Allgemeine Daten'!C7</f>
        <v>xxx xxxxx </v>
      </c>
      <c r="F6" s="281"/>
      <c r="G6" s="281"/>
      <c r="H6" s="281"/>
      <c r="I6" s="281"/>
      <c r="J6" s="281"/>
      <c r="K6" s="281"/>
      <c r="L6" s="281"/>
      <c r="M6" s="281"/>
      <c r="N6" s="282"/>
    </row>
    <row r="7" spans="1:14" ht="12.75">
      <c r="A7" s="75" t="s">
        <v>21</v>
      </c>
      <c r="B7" s="76"/>
      <c r="C7" s="76"/>
      <c r="D7" s="77"/>
      <c r="E7" s="280">
        <f>'Allgemeine Daten'!C8</f>
        <v>5</v>
      </c>
      <c r="F7" s="281"/>
      <c r="G7" s="281"/>
      <c r="H7" s="281"/>
      <c r="I7" s="281"/>
      <c r="J7" s="281"/>
      <c r="K7" s="281"/>
      <c r="L7" s="281"/>
      <c r="M7" s="281"/>
      <c r="N7" s="282"/>
    </row>
    <row r="8" spans="1:14" ht="12.75">
      <c r="A8" s="240" t="s">
        <v>43</v>
      </c>
      <c r="B8" s="241"/>
      <c r="C8" s="241"/>
      <c r="D8" s="242"/>
      <c r="E8" s="167">
        <f>'Allgemeine Daten'!C15</f>
        <v>1</v>
      </c>
      <c r="F8" s="166" t="str">
        <f>'Allgemeine Daten'!D15</f>
        <v>Jänner</v>
      </c>
      <c r="G8" s="165">
        <f>'Allgemeine Daten'!E15</f>
        <v>2019</v>
      </c>
      <c r="H8" s="171"/>
      <c r="I8" s="171"/>
      <c r="J8" s="171"/>
      <c r="K8" s="171"/>
      <c r="L8" s="171"/>
      <c r="M8" s="171"/>
      <c r="N8" s="172"/>
    </row>
    <row r="9" spans="1:14" ht="12.75">
      <c r="A9" s="240" t="s">
        <v>5</v>
      </c>
      <c r="B9" s="255"/>
      <c r="C9" s="255"/>
      <c r="D9" s="256"/>
      <c r="E9" s="280">
        <f>'Allgemeine Daten'!C16</f>
        <v>0</v>
      </c>
      <c r="F9" s="281"/>
      <c r="G9" s="281"/>
      <c r="H9" s="281"/>
      <c r="I9" s="281"/>
      <c r="J9" s="281"/>
      <c r="K9" s="281"/>
      <c r="L9" s="281"/>
      <c r="M9" s="281"/>
      <c r="N9" s="282"/>
    </row>
    <row r="10" spans="1:14" ht="15">
      <c r="A10" s="257" t="s">
        <v>6</v>
      </c>
      <c r="B10" s="258"/>
      <c r="C10" s="258"/>
      <c r="D10" s="259"/>
      <c r="E10" s="264">
        <v>42185</v>
      </c>
      <c r="F10" s="265"/>
      <c r="G10" s="265"/>
      <c r="H10" s="265"/>
      <c r="I10" s="265"/>
      <c r="J10" s="265"/>
      <c r="K10" s="265"/>
      <c r="L10" s="265"/>
      <c r="M10" s="265"/>
      <c r="N10" s="266"/>
    </row>
    <row r="11" spans="1:14" ht="12.75">
      <c r="A11" s="260" t="s">
        <v>7</v>
      </c>
      <c r="B11" s="261"/>
      <c r="C11" s="261"/>
      <c r="D11" s="262"/>
      <c r="E11" s="283">
        <f>'Allgemeine Daten'!C17</f>
        <v>1.6041666666666667</v>
      </c>
      <c r="F11" s="281"/>
      <c r="G11" s="281"/>
      <c r="H11" s="281"/>
      <c r="I11" s="281"/>
      <c r="J11" s="281"/>
      <c r="K11" s="281"/>
      <c r="L11" s="281"/>
      <c r="M11" s="281"/>
      <c r="N11" s="282"/>
    </row>
    <row r="12" spans="1:14" ht="38.25">
      <c r="A12" s="18" t="s">
        <v>8</v>
      </c>
      <c r="B12" s="19" t="s">
        <v>9</v>
      </c>
      <c r="C12" s="20" t="s">
        <v>10</v>
      </c>
      <c r="D12" s="263" t="s">
        <v>11</v>
      </c>
      <c r="E12" s="263"/>
      <c r="F12" s="21" t="s">
        <v>12</v>
      </c>
      <c r="G12" s="20" t="s">
        <v>51</v>
      </c>
      <c r="H12" s="78" t="s">
        <v>50</v>
      </c>
      <c r="I12" s="78" t="s">
        <v>52</v>
      </c>
      <c r="J12" s="21" t="s">
        <v>55</v>
      </c>
      <c r="K12" s="71" t="s">
        <v>53</v>
      </c>
      <c r="L12" s="21" t="s">
        <v>13</v>
      </c>
      <c r="M12" s="21" t="s">
        <v>14</v>
      </c>
      <c r="N12" s="22" t="s">
        <v>15</v>
      </c>
    </row>
    <row r="13" spans="1:14" ht="25.5">
      <c r="A13" s="23"/>
      <c r="B13" s="24"/>
      <c r="C13" s="25"/>
      <c r="D13" s="25" t="s">
        <v>16</v>
      </c>
      <c r="E13" s="25" t="s">
        <v>17</v>
      </c>
      <c r="F13" s="25"/>
      <c r="G13" s="25"/>
      <c r="H13" s="26"/>
      <c r="I13" s="26"/>
      <c r="J13" s="25"/>
      <c r="K13" s="185" t="s">
        <v>87</v>
      </c>
      <c r="L13" s="25"/>
      <c r="M13" s="25"/>
      <c r="N13" s="27"/>
    </row>
    <row r="14" spans="1:14" ht="18">
      <c r="A14" s="8"/>
      <c r="B14" s="9">
        <f>C14</f>
        <v>42185</v>
      </c>
      <c r="C14" s="10">
        <f>E10</f>
        <v>42185</v>
      </c>
      <c r="D14" s="99"/>
      <c r="E14" s="99"/>
      <c r="F14" s="99"/>
      <c r="G14" s="12">
        <f>IF(OR(K14="U",K14="k",K14="S"),I14,E14-D14-F14)</f>
        <v>0</v>
      </c>
      <c r="H14" s="12"/>
      <c r="I14" s="214">
        <f>$E$11/$E$7</f>
        <v>0.32083333333333336</v>
      </c>
      <c r="J14" s="13"/>
      <c r="K14" s="100"/>
      <c r="L14" s="46">
        <f>COUNTIF(Feiertage!$B$2:$B$16,C14)</f>
        <v>0</v>
      </c>
      <c r="M14" s="100"/>
      <c r="N14" s="103"/>
    </row>
    <row r="15" spans="1:14" ht="18">
      <c r="A15" s="8"/>
      <c r="B15" s="9">
        <f aca="true" t="shared" si="0" ref="B15:B44">C15</f>
        <v>42186</v>
      </c>
      <c r="C15" s="10">
        <f>C14+1</f>
        <v>42186</v>
      </c>
      <c r="D15" s="99"/>
      <c r="E15" s="99"/>
      <c r="F15" s="99"/>
      <c r="G15" s="12">
        <f aca="true" t="shared" si="1" ref="G15:G44">IF(OR(K15="U",K15="k",K15="S"),I15,E15-D15-F15)</f>
        <v>0</v>
      </c>
      <c r="H15" s="12"/>
      <c r="I15" s="214">
        <f>$E$11/$E$7</f>
        <v>0.32083333333333336</v>
      </c>
      <c r="J15" s="13"/>
      <c r="K15" s="100"/>
      <c r="L15" s="46">
        <f>COUNTIF(Feiertage!$B$2:$B$16,C15)</f>
        <v>0</v>
      </c>
      <c r="M15" s="100"/>
      <c r="N15" s="103"/>
    </row>
    <row r="16" spans="1:14" ht="18">
      <c r="A16" s="8"/>
      <c r="B16" s="9">
        <f t="shared" si="0"/>
        <v>42187</v>
      </c>
      <c r="C16" s="10">
        <f aca="true" t="shared" si="2" ref="C16:C44">C15+1</f>
        <v>42187</v>
      </c>
      <c r="D16" s="99"/>
      <c r="E16" s="99"/>
      <c r="F16" s="99"/>
      <c r="G16" s="12">
        <f t="shared" si="1"/>
        <v>0</v>
      </c>
      <c r="H16" s="12"/>
      <c r="I16" s="214">
        <f>$E$11/$E$7</f>
        <v>0.32083333333333336</v>
      </c>
      <c r="J16" s="13"/>
      <c r="K16" s="101"/>
      <c r="L16" s="46">
        <f>COUNTIF(Feiertage!$B$2:$B$16,C16)</f>
        <v>0</v>
      </c>
      <c r="M16" s="100"/>
      <c r="N16" s="104"/>
    </row>
    <row r="17" spans="1:14" ht="18">
      <c r="A17" s="8"/>
      <c r="B17" s="9">
        <f t="shared" si="0"/>
        <v>42188</v>
      </c>
      <c r="C17" s="10">
        <f t="shared" si="2"/>
        <v>42188</v>
      </c>
      <c r="D17" s="99"/>
      <c r="E17" s="99"/>
      <c r="F17" s="99"/>
      <c r="G17" s="12">
        <f t="shared" si="1"/>
        <v>0</v>
      </c>
      <c r="H17" s="12"/>
      <c r="I17" s="214">
        <f>$E$11/$E$7</f>
        <v>0.32083333333333336</v>
      </c>
      <c r="J17" s="13"/>
      <c r="K17" s="100"/>
      <c r="L17" s="46">
        <f>COUNTIF(Feiertage!$B$2:$B$16,C17)</f>
        <v>0</v>
      </c>
      <c r="M17" s="100"/>
      <c r="N17" s="104"/>
    </row>
    <row r="18" spans="1:14" ht="18">
      <c r="A18" s="8"/>
      <c r="B18" s="9">
        <f t="shared" si="0"/>
        <v>42189</v>
      </c>
      <c r="C18" s="10">
        <f t="shared" si="2"/>
        <v>42189</v>
      </c>
      <c r="D18" s="99"/>
      <c r="E18" s="99"/>
      <c r="F18" s="99"/>
      <c r="G18" s="12">
        <f t="shared" si="1"/>
        <v>0</v>
      </c>
      <c r="H18" s="81"/>
      <c r="I18" s="108">
        <f>$E$11/$E$7</f>
        <v>0.32083333333333336</v>
      </c>
      <c r="J18" s="82"/>
      <c r="K18" s="100"/>
      <c r="L18" s="46">
        <f>COUNTIF(Feiertage!$B$2:$B$16,C18)</f>
        <v>0</v>
      </c>
      <c r="M18" s="100"/>
      <c r="N18" s="105"/>
    </row>
    <row r="19" spans="1:14" ht="18.75" thickBot="1">
      <c r="A19" s="28"/>
      <c r="B19" s="9">
        <f t="shared" si="0"/>
        <v>42190</v>
      </c>
      <c r="C19" s="10">
        <f t="shared" si="2"/>
        <v>42190</v>
      </c>
      <c r="D19" s="99">
        <v>0</v>
      </c>
      <c r="E19" s="99">
        <v>0</v>
      </c>
      <c r="F19" s="99">
        <v>0</v>
      </c>
      <c r="G19" s="12">
        <f t="shared" si="1"/>
        <v>0</v>
      </c>
      <c r="H19" s="46"/>
      <c r="I19" s="96">
        <f>IF(OR(L19=1,'Allgemeine Daten'!C14=""),"",$E$11/$E$7)</f>
      </c>
      <c r="J19" s="46"/>
      <c r="K19" s="100"/>
      <c r="L19" s="46">
        <f>COUNTIF(Feiertage!$B$2:$B$16,C19)</f>
        <v>0</v>
      </c>
      <c r="M19" s="100"/>
      <c r="N19" s="105"/>
    </row>
    <row r="20" spans="1:14" ht="18.75" thickBot="1">
      <c r="A20" s="8"/>
      <c r="B20" s="9">
        <f t="shared" si="0"/>
        <v>42191</v>
      </c>
      <c r="C20" s="10">
        <f t="shared" si="2"/>
        <v>42191</v>
      </c>
      <c r="D20" s="99">
        <v>0</v>
      </c>
      <c r="E20" s="99">
        <v>0</v>
      </c>
      <c r="F20" s="99">
        <v>0</v>
      </c>
      <c r="G20" s="12">
        <f t="shared" si="1"/>
        <v>0</v>
      </c>
      <c r="H20" s="84">
        <f>SUM(G14:G19)</f>
        <v>0</v>
      </c>
      <c r="I20" s="85">
        <f>SUM(I14:I19)</f>
        <v>1.6041666666666667</v>
      </c>
      <c r="J20" s="85">
        <f>H20-I20</f>
        <v>-1.6041666666666667</v>
      </c>
      <c r="K20" s="102"/>
      <c r="L20" s="46">
        <f>COUNTIF(Feiertage!$B$2:$B$16,C20)</f>
        <v>0</v>
      </c>
      <c r="M20" s="106"/>
      <c r="N20" s="107"/>
    </row>
    <row r="21" spans="1:14" ht="18">
      <c r="A21" s="8"/>
      <c r="B21" s="9">
        <f t="shared" si="0"/>
        <v>42192</v>
      </c>
      <c r="C21" s="10">
        <f>C20+1</f>
        <v>42192</v>
      </c>
      <c r="D21" s="99"/>
      <c r="E21" s="99"/>
      <c r="F21" s="99"/>
      <c r="G21" s="12">
        <f t="shared" si="1"/>
        <v>0</v>
      </c>
      <c r="H21" s="12"/>
      <c r="I21" s="214">
        <f>$E$11/$E$7</f>
        <v>0.32083333333333336</v>
      </c>
      <c r="J21" s="13"/>
      <c r="K21" s="100"/>
      <c r="L21" s="46">
        <f>COUNTIF(Feiertage!$B$2:$B$16,C21)</f>
        <v>0</v>
      </c>
      <c r="M21" s="100"/>
      <c r="N21" s="104"/>
    </row>
    <row r="22" spans="1:14" ht="18">
      <c r="A22" s="8"/>
      <c r="B22" s="9">
        <f t="shared" si="0"/>
        <v>42193</v>
      </c>
      <c r="C22" s="10">
        <f t="shared" si="2"/>
        <v>42193</v>
      </c>
      <c r="D22" s="99"/>
      <c r="E22" s="99"/>
      <c r="F22" s="99"/>
      <c r="G22" s="12">
        <f t="shared" si="1"/>
        <v>0</v>
      </c>
      <c r="H22" s="12"/>
      <c r="I22" s="214">
        <f>$E$11/$E$7</f>
        <v>0.32083333333333336</v>
      </c>
      <c r="J22" s="13"/>
      <c r="K22" s="100"/>
      <c r="L22" s="46">
        <f>COUNTIF(Feiertage!$B$2:$B$16,C22)</f>
        <v>0</v>
      </c>
      <c r="M22" s="100"/>
      <c r="N22" s="104"/>
    </row>
    <row r="23" spans="1:14" ht="18">
      <c r="A23" s="8"/>
      <c r="B23" s="9">
        <f t="shared" si="0"/>
        <v>42194</v>
      </c>
      <c r="C23" s="10">
        <f t="shared" si="2"/>
        <v>42194</v>
      </c>
      <c r="D23" s="99"/>
      <c r="E23" s="99"/>
      <c r="F23" s="99"/>
      <c r="G23" s="12">
        <f t="shared" si="1"/>
        <v>0</v>
      </c>
      <c r="H23" s="12"/>
      <c r="I23" s="214">
        <f>$E$11/$E$7</f>
        <v>0.32083333333333336</v>
      </c>
      <c r="J23" s="13"/>
      <c r="K23" s="100"/>
      <c r="L23" s="46">
        <f>COUNTIF(Feiertage!$B$2:$B$16,C23)</f>
        <v>0</v>
      </c>
      <c r="M23" s="100"/>
      <c r="N23" s="104"/>
    </row>
    <row r="24" spans="1:14" ht="18">
      <c r="A24" s="8"/>
      <c r="B24" s="9">
        <f t="shared" si="0"/>
        <v>42195</v>
      </c>
      <c r="C24" s="10">
        <f t="shared" si="2"/>
        <v>42195</v>
      </c>
      <c r="D24" s="99"/>
      <c r="E24" s="99"/>
      <c r="F24" s="99"/>
      <c r="G24" s="12">
        <f t="shared" si="1"/>
        <v>0</v>
      </c>
      <c r="H24" s="12"/>
      <c r="I24" s="214">
        <f>$E$11/$E$7</f>
        <v>0.32083333333333336</v>
      </c>
      <c r="J24" s="13"/>
      <c r="K24" s="100"/>
      <c r="L24" s="46">
        <f>COUNTIF(Feiertage!$B$2:$B$16,C24)</f>
        <v>0</v>
      </c>
      <c r="M24" s="100"/>
      <c r="N24" s="104"/>
    </row>
    <row r="25" spans="1:14" ht="18">
      <c r="A25" s="8"/>
      <c r="B25" s="9">
        <f t="shared" si="0"/>
        <v>42196</v>
      </c>
      <c r="C25" s="10">
        <f t="shared" si="2"/>
        <v>42196</v>
      </c>
      <c r="D25" s="99"/>
      <c r="E25" s="99"/>
      <c r="F25" s="99"/>
      <c r="G25" s="12">
        <f t="shared" si="1"/>
        <v>0</v>
      </c>
      <c r="H25" s="44"/>
      <c r="I25" s="108">
        <f>$E$11/$E$7</f>
        <v>0.32083333333333336</v>
      </c>
      <c r="J25" s="82"/>
      <c r="K25" s="100"/>
      <c r="L25" s="46">
        <f>COUNTIF(Feiertage!$B$2:$B$16,C25)</f>
        <v>0</v>
      </c>
      <c r="M25" s="100"/>
      <c r="N25" s="104"/>
    </row>
    <row r="26" spans="1:14" ht="18.75" thickBot="1">
      <c r="A26" s="8"/>
      <c r="B26" s="9">
        <f t="shared" si="0"/>
        <v>42197</v>
      </c>
      <c r="C26" s="10">
        <f t="shared" si="2"/>
        <v>42197</v>
      </c>
      <c r="D26" s="99">
        <v>0</v>
      </c>
      <c r="E26" s="99">
        <v>0</v>
      </c>
      <c r="F26" s="99">
        <v>0</v>
      </c>
      <c r="G26" s="12">
        <f t="shared" si="1"/>
        <v>0</v>
      </c>
      <c r="H26" s="46"/>
      <c r="I26" s="96">
        <f>IF(OR(L26=1,'Allgemeine Daten'!C14=""),"",$E$11/$E$7)</f>
      </c>
      <c r="J26" s="46"/>
      <c r="K26" s="100"/>
      <c r="L26" s="46">
        <f>COUNTIF(Feiertage!$B$2:$B$16,C26)</f>
        <v>0</v>
      </c>
      <c r="M26" s="100"/>
      <c r="N26" s="104"/>
    </row>
    <row r="27" spans="1:14" ht="18.75" thickBot="1">
      <c r="A27" s="8"/>
      <c r="B27" s="9">
        <f t="shared" si="0"/>
        <v>42198</v>
      </c>
      <c r="C27" s="10">
        <f t="shared" si="2"/>
        <v>42198</v>
      </c>
      <c r="D27" s="99">
        <v>0</v>
      </c>
      <c r="E27" s="99">
        <v>0</v>
      </c>
      <c r="F27" s="99">
        <v>0</v>
      </c>
      <c r="G27" s="12">
        <f t="shared" si="1"/>
        <v>0</v>
      </c>
      <c r="H27" s="84">
        <f>SUM(G21:G26)</f>
        <v>0</v>
      </c>
      <c r="I27" s="85">
        <f>SUM(I21:I26)</f>
        <v>1.6041666666666667</v>
      </c>
      <c r="J27" s="85">
        <f>H27-I27</f>
        <v>-1.6041666666666667</v>
      </c>
      <c r="K27" s="102"/>
      <c r="L27" s="46">
        <f>COUNTIF(Feiertage!$B$2:$B$16,C27)</f>
        <v>0</v>
      </c>
      <c r="M27" s="100"/>
      <c r="N27" s="104"/>
    </row>
    <row r="28" spans="1:14" ht="18">
      <c r="A28" s="8"/>
      <c r="B28" s="9">
        <f t="shared" si="0"/>
        <v>42199</v>
      </c>
      <c r="C28" s="10">
        <f>C27+1</f>
        <v>42199</v>
      </c>
      <c r="D28" s="99"/>
      <c r="E28" s="99"/>
      <c r="F28" s="99"/>
      <c r="G28" s="12">
        <f t="shared" si="1"/>
        <v>0</v>
      </c>
      <c r="H28" s="12"/>
      <c r="I28" s="214">
        <f>$E$11/$E$7</f>
        <v>0.32083333333333336</v>
      </c>
      <c r="J28" s="13"/>
      <c r="K28" s="100"/>
      <c r="L28" s="46">
        <f>COUNTIF(Feiertage!$B$2:$B$16,C28)</f>
        <v>0</v>
      </c>
      <c r="M28" s="100"/>
      <c r="N28" s="104"/>
    </row>
    <row r="29" spans="1:14" ht="18">
      <c r="A29" s="8"/>
      <c r="B29" s="9">
        <f t="shared" si="0"/>
        <v>42200</v>
      </c>
      <c r="C29" s="10">
        <f t="shared" si="2"/>
        <v>42200</v>
      </c>
      <c r="D29" s="99"/>
      <c r="E29" s="99"/>
      <c r="F29" s="99"/>
      <c r="G29" s="12">
        <f t="shared" si="1"/>
        <v>0</v>
      </c>
      <c r="H29" s="12"/>
      <c r="I29" s="214">
        <f>$E$11/$E$7</f>
        <v>0.32083333333333336</v>
      </c>
      <c r="J29" s="13"/>
      <c r="K29" s="100"/>
      <c r="L29" s="46">
        <f>COUNTIF(Feiertage!$B$2:$B$16,C29)</f>
        <v>0</v>
      </c>
      <c r="M29" s="100"/>
      <c r="N29" s="104"/>
    </row>
    <row r="30" spans="1:14" ht="18">
      <c r="A30" s="8"/>
      <c r="B30" s="9">
        <f t="shared" si="0"/>
        <v>42201</v>
      </c>
      <c r="C30" s="10">
        <f t="shared" si="2"/>
        <v>42201</v>
      </c>
      <c r="D30" s="99"/>
      <c r="E30" s="99"/>
      <c r="F30" s="99"/>
      <c r="G30" s="12">
        <f t="shared" si="1"/>
        <v>0</v>
      </c>
      <c r="H30" s="12"/>
      <c r="I30" s="214">
        <f>$E$11/$E$7</f>
        <v>0.32083333333333336</v>
      </c>
      <c r="J30" s="13"/>
      <c r="K30" s="100"/>
      <c r="L30" s="46">
        <f>COUNTIF(Feiertage!$B$2:$B$16,C30)</f>
        <v>0</v>
      </c>
      <c r="M30" s="100"/>
      <c r="N30" s="104"/>
    </row>
    <row r="31" spans="1:14" ht="18">
      <c r="A31" s="8"/>
      <c r="B31" s="9">
        <f t="shared" si="0"/>
        <v>42202</v>
      </c>
      <c r="C31" s="10">
        <f t="shared" si="2"/>
        <v>42202</v>
      </c>
      <c r="D31" s="99"/>
      <c r="E31" s="99"/>
      <c r="F31" s="99"/>
      <c r="G31" s="12">
        <f t="shared" si="1"/>
        <v>0</v>
      </c>
      <c r="H31" s="12"/>
      <c r="I31" s="214">
        <f>$E$11/$E$7</f>
        <v>0.32083333333333336</v>
      </c>
      <c r="J31" s="13"/>
      <c r="K31" s="100"/>
      <c r="L31" s="46">
        <f>COUNTIF(Feiertage!$B$2:$B$16,C31)</f>
        <v>0</v>
      </c>
      <c r="M31" s="100"/>
      <c r="N31" s="104"/>
    </row>
    <row r="32" spans="1:14" ht="18">
      <c r="A32" s="8"/>
      <c r="B32" s="9">
        <f t="shared" si="0"/>
        <v>42203</v>
      </c>
      <c r="C32" s="10">
        <f t="shared" si="2"/>
        <v>42203</v>
      </c>
      <c r="D32" s="99"/>
      <c r="E32" s="99"/>
      <c r="F32" s="99"/>
      <c r="G32" s="12">
        <f t="shared" si="1"/>
        <v>0</v>
      </c>
      <c r="H32" s="44"/>
      <c r="I32" s="108">
        <f>$E$11/$E$7</f>
        <v>0.32083333333333336</v>
      </c>
      <c r="J32" s="82"/>
      <c r="K32" s="100"/>
      <c r="L32" s="46">
        <f>COUNTIF(Feiertage!$B$2:$B$16,C32)</f>
        <v>0</v>
      </c>
      <c r="M32" s="100"/>
      <c r="N32" s="104"/>
    </row>
    <row r="33" spans="1:14" ht="18.75" thickBot="1">
      <c r="A33" s="8"/>
      <c r="B33" s="9">
        <f t="shared" si="0"/>
        <v>42204</v>
      </c>
      <c r="C33" s="10">
        <f t="shared" si="2"/>
        <v>42204</v>
      </c>
      <c r="D33" s="99">
        <v>0</v>
      </c>
      <c r="E33" s="99">
        <v>0</v>
      </c>
      <c r="F33" s="99">
        <v>0</v>
      </c>
      <c r="G33" s="12">
        <f t="shared" si="1"/>
        <v>0</v>
      </c>
      <c r="H33" s="46"/>
      <c r="I33" s="96">
        <f>IF(OR(L33=1,'Allgemeine Daten'!C14=""),"",$E$11/$E$7)</f>
      </c>
      <c r="J33" s="46"/>
      <c r="K33" s="100"/>
      <c r="L33" s="46">
        <f>COUNTIF(Feiertage!$B$2:$B$16,C33)</f>
        <v>0</v>
      </c>
      <c r="M33" s="108"/>
      <c r="N33" s="104"/>
    </row>
    <row r="34" spans="1:14" ht="18.75" thickBot="1">
      <c r="A34" s="8"/>
      <c r="B34" s="9">
        <f t="shared" si="0"/>
        <v>42205</v>
      </c>
      <c r="C34" s="10">
        <f t="shared" si="2"/>
        <v>42205</v>
      </c>
      <c r="D34" s="99">
        <v>0</v>
      </c>
      <c r="E34" s="99">
        <v>0</v>
      </c>
      <c r="F34" s="99">
        <v>0</v>
      </c>
      <c r="G34" s="12">
        <f t="shared" si="1"/>
        <v>0</v>
      </c>
      <c r="H34" s="84">
        <f>SUM(G28:G33)</f>
        <v>0</v>
      </c>
      <c r="I34" s="85">
        <f>SUM(I28:I33)</f>
        <v>1.6041666666666667</v>
      </c>
      <c r="J34" s="85">
        <f>H34-I34</f>
        <v>-1.6041666666666667</v>
      </c>
      <c r="K34" s="102"/>
      <c r="L34" s="46">
        <f>COUNTIF(Feiertage!$B$2:$B$16,C34)</f>
        <v>0</v>
      </c>
      <c r="M34" s="100"/>
      <c r="N34" s="104"/>
    </row>
    <row r="35" spans="1:14" ht="18">
      <c r="A35" s="8"/>
      <c r="B35" s="9">
        <f t="shared" si="0"/>
        <v>42206</v>
      </c>
      <c r="C35" s="10">
        <f>C34+1</f>
        <v>42206</v>
      </c>
      <c r="D35" s="99"/>
      <c r="E35" s="99"/>
      <c r="F35" s="99"/>
      <c r="G35" s="12">
        <f t="shared" si="1"/>
        <v>0</v>
      </c>
      <c r="H35" s="13"/>
      <c r="I35" s="214">
        <f>$E$11/$E$7</f>
        <v>0.32083333333333336</v>
      </c>
      <c r="J35" s="13"/>
      <c r="K35" s="100"/>
      <c r="L35" s="46">
        <f>COUNTIF(Feiertage!$B$2:$B$16,C35)</f>
        <v>0</v>
      </c>
      <c r="M35" s="100"/>
      <c r="N35" s="104"/>
    </row>
    <row r="36" spans="1:14" ht="18">
      <c r="A36" s="8"/>
      <c r="B36" s="9">
        <f t="shared" si="0"/>
        <v>42207</v>
      </c>
      <c r="C36" s="10">
        <f t="shared" si="2"/>
        <v>42207</v>
      </c>
      <c r="D36" s="99"/>
      <c r="E36" s="99"/>
      <c r="F36" s="99"/>
      <c r="G36" s="12">
        <f t="shared" si="1"/>
        <v>0</v>
      </c>
      <c r="H36" s="12"/>
      <c r="I36" s="214">
        <f>$E$11/$E$7</f>
        <v>0.32083333333333336</v>
      </c>
      <c r="J36" s="13"/>
      <c r="K36" s="100"/>
      <c r="L36" s="46">
        <f>COUNTIF(Feiertage!$B$2:$B$16,C36)</f>
        <v>0</v>
      </c>
      <c r="M36" s="100"/>
      <c r="N36" s="104"/>
    </row>
    <row r="37" spans="1:14" ht="18">
      <c r="A37" s="8"/>
      <c r="B37" s="9">
        <f t="shared" si="0"/>
        <v>42208</v>
      </c>
      <c r="C37" s="10">
        <f t="shared" si="2"/>
        <v>42208</v>
      </c>
      <c r="D37" s="99"/>
      <c r="E37" s="99"/>
      <c r="F37" s="99"/>
      <c r="G37" s="12">
        <f t="shared" si="1"/>
        <v>0</v>
      </c>
      <c r="H37" s="12"/>
      <c r="I37" s="214">
        <f>$E$11/$E$7</f>
        <v>0.32083333333333336</v>
      </c>
      <c r="J37" s="13"/>
      <c r="K37" s="100"/>
      <c r="L37" s="46">
        <f>COUNTIF(Feiertage!$B$2:$B$16,C37)</f>
        <v>0</v>
      </c>
      <c r="M37" s="100"/>
      <c r="N37" s="104"/>
    </row>
    <row r="38" spans="1:14" ht="18">
      <c r="A38" s="8"/>
      <c r="B38" s="9">
        <f t="shared" si="0"/>
        <v>42209</v>
      </c>
      <c r="C38" s="10">
        <f t="shared" si="2"/>
        <v>42209</v>
      </c>
      <c r="D38" s="99"/>
      <c r="E38" s="99"/>
      <c r="F38" s="99"/>
      <c r="G38" s="12">
        <f t="shared" si="1"/>
        <v>0</v>
      </c>
      <c r="H38" s="12"/>
      <c r="I38" s="214">
        <f>$E$11/$E$7</f>
        <v>0.32083333333333336</v>
      </c>
      <c r="K38" s="100"/>
      <c r="L38" s="46">
        <f>COUNTIF(Feiertage!$B$2:$B$16,C38)</f>
        <v>0</v>
      </c>
      <c r="M38" s="100"/>
      <c r="N38" s="104"/>
    </row>
    <row r="39" spans="1:14" ht="18">
      <c r="A39" s="8"/>
      <c r="B39" s="9">
        <f t="shared" si="0"/>
        <v>42210</v>
      </c>
      <c r="C39" s="10">
        <f t="shared" si="2"/>
        <v>42210</v>
      </c>
      <c r="D39" s="99"/>
      <c r="E39" s="99"/>
      <c r="F39" s="99"/>
      <c r="G39" s="12">
        <f t="shared" si="1"/>
        <v>0</v>
      </c>
      <c r="H39" s="44"/>
      <c r="I39" s="108">
        <f>$E$11/$E$7</f>
        <v>0.32083333333333336</v>
      </c>
      <c r="J39" s="13"/>
      <c r="K39" s="100"/>
      <c r="L39" s="46">
        <f>COUNTIF(Feiertage!$B$2:$B$16,C39)</f>
        <v>0</v>
      </c>
      <c r="M39" s="100"/>
      <c r="N39" s="104"/>
    </row>
    <row r="40" spans="1:14" ht="18.75" thickBot="1">
      <c r="A40" s="8"/>
      <c r="B40" s="9">
        <f t="shared" si="0"/>
        <v>42211</v>
      </c>
      <c r="C40" s="10">
        <f t="shared" si="2"/>
        <v>42211</v>
      </c>
      <c r="D40" s="99">
        <v>0</v>
      </c>
      <c r="E40" s="99">
        <v>0</v>
      </c>
      <c r="F40" s="99">
        <v>0</v>
      </c>
      <c r="G40" s="12">
        <f t="shared" si="1"/>
        <v>0</v>
      </c>
      <c r="H40" s="46"/>
      <c r="I40" s="96">
        <f>IF(OR(L40=1,'Allgemeine Daten'!C14=""),"",$E$11/$E$7)</f>
      </c>
      <c r="J40" s="97"/>
      <c r="K40" s="102"/>
      <c r="L40" s="46">
        <f>COUNTIF(Feiertage!$B$2:$B$16,C40)</f>
        <v>0</v>
      </c>
      <c r="M40" s="100"/>
      <c r="N40" s="104"/>
    </row>
    <row r="41" spans="1:14" ht="18.75" thickBot="1">
      <c r="A41" s="29"/>
      <c r="B41" s="9">
        <f t="shared" si="0"/>
        <v>42212</v>
      </c>
      <c r="C41" s="10">
        <f t="shared" si="2"/>
        <v>42212</v>
      </c>
      <c r="D41" s="99">
        <v>0</v>
      </c>
      <c r="E41" s="99">
        <v>0</v>
      </c>
      <c r="F41" s="99">
        <v>0</v>
      </c>
      <c r="G41" s="12">
        <f t="shared" si="1"/>
        <v>0</v>
      </c>
      <c r="H41" s="84">
        <f>SUM(G35:G40)</f>
        <v>0</v>
      </c>
      <c r="I41" s="85">
        <f>SUM(I35:I40)</f>
        <v>1.6041666666666667</v>
      </c>
      <c r="J41" s="85">
        <f>H41-I41</f>
        <v>-1.6041666666666667</v>
      </c>
      <c r="K41" s="102"/>
      <c r="L41" s="46">
        <f>COUNTIF(Feiertage!$B$2:$B$16,C41)</f>
        <v>0</v>
      </c>
      <c r="M41" s="100"/>
      <c r="N41" s="104"/>
    </row>
    <row r="42" spans="1:14" ht="18">
      <c r="A42" s="8"/>
      <c r="B42" s="9">
        <f t="shared" si="0"/>
        <v>42213</v>
      </c>
      <c r="C42" s="10">
        <f>C41+1</f>
        <v>42213</v>
      </c>
      <c r="D42" s="99"/>
      <c r="E42" s="99"/>
      <c r="F42" s="99"/>
      <c r="G42" s="12">
        <f t="shared" si="1"/>
        <v>0</v>
      </c>
      <c r="I42" s="214">
        <f>$E$11/$E$7</f>
        <v>0.32083333333333336</v>
      </c>
      <c r="K42" s="100"/>
      <c r="L42" s="46">
        <f>COUNTIF(Feiertage!$B$2:$B$16,C42)</f>
        <v>0</v>
      </c>
      <c r="M42" s="100"/>
      <c r="N42" s="104"/>
    </row>
    <row r="43" spans="1:14" ht="18">
      <c r="A43" s="8"/>
      <c r="B43" s="9">
        <f t="shared" si="0"/>
        <v>42214</v>
      </c>
      <c r="C43" s="10">
        <f t="shared" si="2"/>
        <v>42214</v>
      </c>
      <c r="D43" s="99"/>
      <c r="E43" s="99"/>
      <c r="F43" s="99"/>
      <c r="G43" s="12">
        <f t="shared" si="1"/>
        <v>0</v>
      </c>
      <c r="H43" s="12"/>
      <c r="I43" s="214">
        <f>$E$11/$E$7</f>
        <v>0.32083333333333336</v>
      </c>
      <c r="J43" s="13"/>
      <c r="K43" s="100"/>
      <c r="L43" s="46">
        <f>COUNTIF(Feiertage!$B$2:$B$16,C43)</f>
        <v>0</v>
      </c>
      <c r="M43" s="100"/>
      <c r="N43" s="104"/>
    </row>
    <row r="44" spans="1:14" ht="18.75" thickBot="1">
      <c r="A44" s="29"/>
      <c r="B44" s="9">
        <f t="shared" si="0"/>
        <v>42215</v>
      </c>
      <c r="C44" s="10">
        <f t="shared" si="2"/>
        <v>42215</v>
      </c>
      <c r="D44" s="99"/>
      <c r="E44" s="99"/>
      <c r="F44" s="99"/>
      <c r="G44" s="12">
        <f t="shared" si="1"/>
        <v>0</v>
      </c>
      <c r="H44" s="12"/>
      <c r="I44" s="214">
        <f>$E$11/$E$7</f>
        <v>0.32083333333333336</v>
      </c>
      <c r="J44" s="13"/>
      <c r="K44" s="100"/>
      <c r="L44" s="46">
        <f>COUNTIF(Feiertage!$B$2:$B$16,C44)</f>
        <v>0</v>
      </c>
      <c r="M44" s="100"/>
      <c r="N44" s="104"/>
    </row>
    <row r="45" spans="1:14" ht="18.75" thickBot="1">
      <c r="A45" s="29"/>
      <c r="B45" s="9"/>
      <c r="C45" s="10"/>
      <c r="D45" s="11"/>
      <c r="E45" s="11"/>
      <c r="F45" s="11"/>
      <c r="G45" s="12"/>
      <c r="H45" s="84">
        <f>SUM(G42:G44)</f>
        <v>0</v>
      </c>
      <c r="I45" s="84">
        <f>SUM(I42:I44)</f>
        <v>0.9625000000000001</v>
      </c>
      <c r="J45" s="148">
        <f>H45-I45</f>
        <v>-0.9625000000000001</v>
      </c>
      <c r="K45" s="13"/>
      <c r="L45" s="46">
        <f>COUNTIF(Feiertage!$B$2:$B$16,C45)</f>
        <v>0</v>
      </c>
      <c r="M45" s="13"/>
      <c r="N45" s="16"/>
    </row>
    <row r="46" spans="1:14" ht="18">
      <c r="A46" s="29"/>
      <c r="B46" s="9"/>
      <c r="C46" s="10"/>
      <c r="D46" s="11"/>
      <c r="E46" s="11"/>
      <c r="F46" s="11"/>
      <c r="G46" s="12"/>
      <c r="H46" s="12"/>
      <c r="I46" s="12"/>
      <c r="J46" s="13"/>
      <c r="K46" s="13"/>
      <c r="L46" s="46">
        <f>COUNTIF(Feiertage!$B$2:$B$16,C46)</f>
        <v>0</v>
      </c>
      <c r="M46" s="13"/>
      <c r="N46" s="16"/>
    </row>
    <row r="47" spans="1:14" ht="18">
      <c r="A47" s="29"/>
      <c r="B47" s="9"/>
      <c r="C47" s="10"/>
      <c r="D47" s="11"/>
      <c r="E47" s="11"/>
      <c r="F47" s="11"/>
      <c r="G47" s="143"/>
      <c r="H47" s="12"/>
      <c r="I47" s="13"/>
      <c r="J47" s="13"/>
      <c r="K47" s="80"/>
      <c r="L47" s="46">
        <f>COUNTIF(Feiertage!$B$2:$B$16,C47)</f>
        <v>0</v>
      </c>
      <c r="M47" s="13"/>
      <c r="N47" s="16"/>
    </row>
    <row r="48" spans="1:14" ht="18.75" thickBot="1">
      <c r="A48" s="29"/>
      <c r="B48" s="9"/>
      <c r="C48" s="10"/>
      <c r="D48" s="11"/>
      <c r="E48" s="11"/>
      <c r="F48" s="11"/>
      <c r="G48" s="79"/>
      <c r="H48" s="56"/>
      <c r="I48" s="56"/>
      <c r="J48" s="141"/>
      <c r="K48" s="80"/>
      <c r="L48" s="46">
        <f>COUNTIF(Feiertage!$B$2:$B$16,Jänner!C48)</f>
        <v>0</v>
      </c>
      <c r="M48" s="13"/>
      <c r="N48" s="16"/>
    </row>
    <row r="49" spans="1:14" ht="18.75" thickBot="1">
      <c r="A49" s="137" t="s">
        <v>70</v>
      </c>
      <c r="B49" s="9"/>
      <c r="C49" s="10"/>
      <c r="D49" s="11"/>
      <c r="E49" s="11"/>
      <c r="F49" s="11"/>
      <c r="G49" s="12"/>
      <c r="I49" s="144"/>
      <c r="J49" s="146">
        <f>Juni!J51</f>
        <v>-39.11875</v>
      </c>
      <c r="K49" s="13"/>
      <c r="L49" s="46">
        <f>COUNTIF(Feiertage!$B$2:$B$16,Jänner!C49)</f>
        <v>0</v>
      </c>
      <c r="M49" s="13"/>
      <c r="N49" s="16"/>
    </row>
    <row r="50" spans="1:14" ht="18.75" thickBot="1">
      <c r="A50" s="237" t="s">
        <v>19</v>
      </c>
      <c r="B50" s="238"/>
      <c r="C50" s="238"/>
      <c r="D50" s="238"/>
      <c r="E50" s="238"/>
      <c r="F50" s="238"/>
      <c r="G50" s="279"/>
      <c r="H50" s="86">
        <f>H45+H41+H34+H27+H20</f>
        <v>0</v>
      </c>
      <c r="I50" s="85">
        <f>I45+I41+I34+I27+I20</f>
        <v>7.379166666666667</v>
      </c>
      <c r="J50" s="85">
        <f>J45+J41+J34+J27+J20</f>
        <v>-7.379166666666667</v>
      </c>
      <c r="K50" s="80"/>
      <c r="L50" s="46">
        <f>COUNTIF(Feiertage!$B$2:$B$16,Jänner!C50)</f>
        <v>0</v>
      </c>
      <c r="M50" s="17"/>
      <c r="N50" s="16"/>
    </row>
    <row r="51" spans="1:14" ht="18.75" thickBot="1">
      <c r="A51" s="30" t="s">
        <v>71</v>
      </c>
      <c r="B51" s="31"/>
      <c r="C51" s="31"/>
      <c r="D51" s="31"/>
      <c r="E51" s="31"/>
      <c r="F51" s="31"/>
      <c r="G51" s="15"/>
      <c r="H51" s="15"/>
      <c r="I51" s="32"/>
      <c r="J51" s="146">
        <f>J49+J50</f>
        <v>-46.49791666666667</v>
      </c>
      <c r="K51" s="32"/>
      <c r="L51" s="32"/>
      <c r="M51" s="33"/>
      <c r="N51" s="34"/>
    </row>
    <row r="52" spans="1:14" ht="18">
      <c r="A52" s="30"/>
      <c r="B52" s="31"/>
      <c r="C52" s="31"/>
      <c r="D52" s="31"/>
      <c r="E52" s="31"/>
      <c r="F52" s="31"/>
      <c r="G52" s="15"/>
      <c r="H52" s="15"/>
      <c r="I52" s="32"/>
      <c r="J52" s="32"/>
      <c r="K52" s="32"/>
      <c r="L52" s="32"/>
      <c r="M52" s="33"/>
      <c r="N52" s="34"/>
    </row>
    <row r="53" spans="1:14" ht="18">
      <c r="A53" s="30"/>
      <c r="B53" s="31"/>
      <c r="C53" s="31"/>
      <c r="D53" s="31"/>
      <c r="E53" s="31"/>
      <c r="F53" s="31"/>
      <c r="G53" s="15"/>
      <c r="H53" s="15"/>
      <c r="I53" s="32"/>
      <c r="J53" s="32"/>
      <c r="K53" s="32"/>
      <c r="L53" s="32"/>
      <c r="M53" s="33"/>
      <c r="N53" s="34"/>
    </row>
    <row r="54" spans="1:14" ht="12.75">
      <c r="A54" s="275" t="s">
        <v>18</v>
      </c>
      <c r="B54" s="276"/>
      <c r="C54" s="276"/>
      <c r="D54" s="35"/>
      <c r="E54" s="35"/>
      <c r="F54" s="35"/>
      <c r="G54" s="35"/>
      <c r="H54" s="35"/>
      <c r="I54" s="35"/>
      <c r="J54" s="35"/>
      <c r="K54" s="35"/>
      <c r="L54" s="35"/>
      <c r="M54" s="276" t="s">
        <v>72</v>
      </c>
      <c r="N54" s="277"/>
    </row>
    <row r="55" spans="1:14" ht="12.75">
      <c r="A55" s="267" t="s">
        <v>25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9" t="s">
        <v>27</v>
      </c>
      <c r="N55" s="270"/>
    </row>
    <row r="56" spans="1:14" ht="12.75">
      <c r="A56" s="271" t="s">
        <v>26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3" t="s">
        <v>28</v>
      </c>
      <c r="N56" s="274"/>
    </row>
    <row r="57" spans="1:14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8"/>
      <c r="N57" s="38"/>
    </row>
  </sheetData>
  <sheetProtection selectLockedCells="1"/>
  <mergeCells count="27">
    <mergeCell ref="A1:N1"/>
    <mergeCell ref="A2:D2"/>
    <mergeCell ref="E2:N2"/>
    <mergeCell ref="A3:D3"/>
    <mergeCell ref="E3:N3"/>
    <mergeCell ref="A4:D4"/>
    <mergeCell ref="E4:N4"/>
    <mergeCell ref="A5:D5"/>
    <mergeCell ref="E5:N5"/>
    <mergeCell ref="A6:D6"/>
    <mergeCell ref="E6:N6"/>
    <mergeCell ref="E7:N7"/>
    <mergeCell ref="A8:D8"/>
    <mergeCell ref="A9:D9"/>
    <mergeCell ref="E9:N9"/>
    <mergeCell ref="A10:D10"/>
    <mergeCell ref="E10:N10"/>
    <mergeCell ref="A11:D11"/>
    <mergeCell ref="E11:N11"/>
    <mergeCell ref="A56:L56"/>
    <mergeCell ref="M56:N56"/>
    <mergeCell ref="A50:G50"/>
    <mergeCell ref="D12:E12"/>
    <mergeCell ref="A54:C54"/>
    <mergeCell ref="M54:N54"/>
    <mergeCell ref="A55:L55"/>
    <mergeCell ref="M55:N55"/>
  </mergeCells>
  <conditionalFormatting sqref="M14:N44 L15:L50 J43:K44 I46 K14:L14 H43:H44 A20:E20 A14:C19 A27:E27 A34:E34 A41:E41 K15:K42 F19:F20 F26:F27 A21:C26 F33:F34 A28:C33 F40:F41 A35:C40 A42:C44">
    <cfRule type="expression" priority="174" dxfId="3" stopIfTrue="1">
      <formula>IF($C14="",0,WEEKDAY($C14,2))&gt;5</formula>
    </cfRule>
  </conditionalFormatting>
  <conditionalFormatting sqref="A48:G48 M14:N49 L15:L50 A46:K47 J43:K44 K14:L14 H43:H44 A20:E20 A14:C19 A27:E27 A34:E34 A41:E41 A45:G45 K45 K48:K49 K15:K42 F19:F20 F26:F27 A21:C26 F33:F34 A28:C33 F40:F41 A35:C40 A42:C44">
    <cfRule type="expression" priority="167" dxfId="3" stopIfTrue="1">
      <formula>COUNTIF(Feiertage,$C14)&gt;0</formula>
    </cfRule>
  </conditionalFormatting>
  <conditionalFormatting sqref="K14:K48">
    <cfRule type="containsText" priority="171" dxfId="67" operator="containsText" stopIfTrue="1" text="K">
      <formula>NOT(ISERROR(SEARCH("K",K14)))</formula>
    </cfRule>
    <cfRule type="containsText" priority="172" dxfId="66" operator="containsText" stopIfTrue="1" text="U ">
      <formula>NOT(ISERROR(SEARCH("U ",K14)))</formula>
    </cfRule>
  </conditionalFormatting>
  <conditionalFormatting sqref="H45:I45">
    <cfRule type="expression" priority="175" dxfId="3" stopIfTrue="1">
      <formula>COUNTIF(Feiertage,Juli!#REF!)&gt;0</formula>
    </cfRule>
  </conditionalFormatting>
  <conditionalFormatting sqref="H41">
    <cfRule type="expression" priority="115" dxfId="3" stopIfTrue="1">
      <formula>COUNTIF(Feiertage,Juli!#REF!)&gt;0</formula>
    </cfRule>
  </conditionalFormatting>
  <conditionalFormatting sqref="J21:J25 J28:J32 J35:J37 J39:J40 J50 J43:J44 J46:J47 J13:J18">
    <cfRule type="cellIs" priority="173" dxfId="67" operator="lessThan" stopIfTrue="1">
      <formula>0</formula>
    </cfRule>
  </conditionalFormatting>
  <conditionalFormatting sqref="J14:J18 J21:J25 J28:J32 J35:J37 J39:J40 J50 J43:J44 J46:J47">
    <cfRule type="cellIs" priority="168" dxfId="66" operator="greaterThan" stopIfTrue="1">
      <formula>0</formula>
    </cfRule>
  </conditionalFormatting>
  <conditionalFormatting sqref="K14:K50">
    <cfRule type="containsText" priority="166" dxfId="65" operator="containsText" stopIfTrue="1" text="U">
      <formula>NOT(ISERROR(SEARCH("U",K14)))</formula>
    </cfRule>
  </conditionalFormatting>
  <conditionalFormatting sqref="I27:J27 J14:J18 J21:J25 J28:J32 J40 J35:J37 H28:H32 H21:H25 H14:H18 H35:H39">
    <cfRule type="expression" priority="127" dxfId="3" stopIfTrue="1">
      <formula>IF($C15="",0,WEEKDAY($C15,2))&gt;5</formula>
    </cfRule>
  </conditionalFormatting>
  <conditionalFormatting sqref="I27:J27 J40 J14:J18 J21:J25 J28:J32 J35:J37 H21:H25 H14:H18 H35:H39 H28:H32">
    <cfRule type="expression" priority="124" dxfId="3" stopIfTrue="1">
      <formula>COUNTIF(Feiertage,$C15)&gt;0</formula>
    </cfRule>
  </conditionalFormatting>
  <conditionalFormatting sqref="I27:J27">
    <cfRule type="cellIs" priority="126" dxfId="67" operator="lessThan" stopIfTrue="1">
      <formula>0</formula>
    </cfRule>
  </conditionalFormatting>
  <conditionalFormatting sqref="I27:J27">
    <cfRule type="cellIs" priority="125" dxfId="66" operator="greaterThan" stopIfTrue="1">
      <formula>0</formula>
    </cfRule>
  </conditionalFormatting>
  <conditionalFormatting sqref="H19">
    <cfRule type="expression" priority="149" dxfId="3" stopIfTrue="1">
      <formula>IF($C20="",0,WEEKDAY($C20,2))&gt;5</formula>
    </cfRule>
  </conditionalFormatting>
  <conditionalFormatting sqref="H19">
    <cfRule type="expression" priority="148" dxfId="3" stopIfTrue="1">
      <formula>COUNTIF(Feiertage,$C20)&gt;0</formula>
    </cfRule>
  </conditionalFormatting>
  <conditionalFormatting sqref="J19">
    <cfRule type="expression" priority="147" dxfId="3" stopIfTrue="1">
      <formula>IF($C20="",0,WEEKDAY($C20,2))&gt;5</formula>
    </cfRule>
  </conditionalFormatting>
  <conditionalFormatting sqref="J19">
    <cfRule type="expression" priority="146" dxfId="3" stopIfTrue="1">
      <formula>COUNTIF(Feiertage,$C20)&gt;0</formula>
    </cfRule>
  </conditionalFormatting>
  <conditionalFormatting sqref="H26">
    <cfRule type="expression" priority="145" dxfId="3" stopIfTrue="1">
      <formula>IF($C27="",0,WEEKDAY($C27,2))&gt;5</formula>
    </cfRule>
  </conditionalFormatting>
  <conditionalFormatting sqref="H26">
    <cfRule type="expression" priority="144" dxfId="3" stopIfTrue="1">
      <formula>COUNTIF(Feiertage,$C27)&gt;0</formula>
    </cfRule>
  </conditionalFormatting>
  <conditionalFormatting sqref="J26">
    <cfRule type="expression" priority="143" dxfId="3" stopIfTrue="1">
      <formula>IF($C27="",0,WEEKDAY($C27,2))&gt;5</formula>
    </cfRule>
  </conditionalFormatting>
  <conditionalFormatting sqref="J26">
    <cfRule type="expression" priority="142" dxfId="3" stopIfTrue="1">
      <formula>COUNTIF(Feiertage,$C27)&gt;0</formula>
    </cfRule>
  </conditionalFormatting>
  <conditionalFormatting sqref="H33">
    <cfRule type="expression" priority="141" dxfId="3" stopIfTrue="1">
      <formula>IF($C34="",0,WEEKDAY($C34,2))&gt;5</formula>
    </cfRule>
  </conditionalFormatting>
  <conditionalFormatting sqref="H33">
    <cfRule type="expression" priority="140" dxfId="3" stopIfTrue="1">
      <formula>COUNTIF(Feiertage,$C34)&gt;0</formula>
    </cfRule>
  </conditionalFormatting>
  <conditionalFormatting sqref="J33">
    <cfRule type="expression" priority="139" dxfId="3" stopIfTrue="1">
      <formula>IF($C34="",0,WEEKDAY($C34,2))&gt;5</formula>
    </cfRule>
  </conditionalFormatting>
  <conditionalFormatting sqref="J33">
    <cfRule type="expression" priority="138" dxfId="3" stopIfTrue="1">
      <formula>COUNTIF(Feiertage,$C34)&gt;0</formula>
    </cfRule>
  </conditionalFormatting>
  <conditionalFormatting sqref="H40">
    <cfRule type="expression" priority="137" dxfId="3" stopIfTrue="1">
      <formula>IF($C41="",0,WEEKDAY($C41,2))&gt;5</formula>
    </cfRule>
  </conditionalFormatting>
  <conditionalFormatting sqref="H40">
    <cfRule type="expression" priority="136" dxfId="3" stopIfTrue="1">
      <formula>COUNTIF(Feiertage,$C41)&gt;0</formula>
    </cfRule>
  </conditionalFormatting>
  <conditionalFormatting sqref="I41:J41">
    <cfRule type="expression" priority="135" dxfId="3" stopIfTrue="1">
      <formula>IF($C42="",0,WEEKDAY($C42,2))&gt;5</formula>
    </cfRule>
  </conditionalFormatting>
  <conditionalFormatting sqref="I41:J41">
    <cfRule type="expression" priority="132" dxfId="3" stopIfTrue="1">
      <formula>COUNTIF(Feiertage,$C42)&gt;0</formula>
    </cfRule>
  </conditionalFormatting>
  <conditionalFormatting sqref="I41:J41">
    <cfRule type="cellIs" priority="134" dxfId="67" operator="lessThan" stopIfTrue="1">
      <formula>0</formula>
    </cfRule>
  </conditionalFormatting>
  <conditionalFormatting sqref="I41:J41">
    <cfRule type="cellIs" priority="133" dxfId="66" operator="greaterThan" stopIfTrue="1">
      <formula>0</formula>
    </cfRule>
  </conditionalFormatting>
  <conditionalFormatting sqref="I34:J34">
    <cfRule type="expression" priority="131" dxfId="3" stopIfTrue="1">
      <formula>IF($C35="",0,WEEKDAY($C35,2))&gt;5</formula>
    </cfRule>
  </conditionalFormatting>
  <conditionalFormatting sqref="I34:J34">
    <cfRule type="expression" priority="128" dxfId="3" stopIfTrue="1">
      <formula>COUNTIF(Feiertage,$C35)&gt;0</formula>
    </cfRule>
  </conditionalFormatting>
  <conditionalFormatting sqref="I34:J34">
    <cfRule type="cellIs" priority="130" dxfId="67" operator="lessThan" stopIfTrue="1">
      <formula>0</formula>
    </cfRule>
  </conditionalFormatting>
  <conditionalFormatting sqref="I34:J34">
    <cfRule type="cellIs" priority="129" dxfId="66" operator="greaterThan" stopIfTrue="1">
      <formula>0</formula>
    </cfRule>
  </conditionalFormatting>
  <conditionalFormatting sqref="I20:J20">
    <cfRule type="expression" priority="123" dxfId="3" stopIfTrue="1">
      <formula>IF($C21="",0,WEEKDAY($C21,2))&gt;5</formula>
    </cfRule>
  </conditionalFormatting>
  <conditionalFormatting sqref="I20:J20">
    <cfRule type="expression" priority="120" dxfId="3" stopIfTrue="1">
      <formula>COUNTIF(Feiertage,$C21)&gt;0</formula>
    </cfRule>
  </conditionalFormatting>
  <conditionalFormatting sqref="I20:J20">
    <cfRule type="cellIs" priority="122" dxfId="67" operator="lessThan" stopIfTrue="1">
      <formula>0</formula>
    </cfRule>
  </conditionalFormatting>
  <conditionalFormatting sqref="I20:J20">
    <cfRule type="cellIs" priority="121" dxfId="66" operator="greaterThan" stopIfTrue="1">
      <formula>0</formula>
    </cfRule>
  </conditionalFormatting>
  <conditionalFormatting sqref="H34">
    <cfRule type="expression" priority="114" dxfId="3" stopIfTrue="1">
      <formula>COUNTIF(Feiertage,Juli!#REF!)&gt;0</formula>
    </cfRule>
  </conditionalFormatting>
  <conditionalFormatting sqref="H27">
    <cfRule type="expression" priority="113" dxfId="3" stopIfTrue="1">
      <formula>COUNTIF(Feiertage,Juli!#REF!)&gt;0</formula>
    </cfRule>
  </conditionalFormatting>
  <conditionalFormatting sqref="H20">
    <cfRule type="expression" priority="112" dxfId="3" stopIfTrue="1">
      <formula>COUNTIF(Feiertage,Juli!#REF!)&gt;0</formula>
    </cfRule>
  </conditionalFormatting>
  <conditionalFormatting sqref="J12">
    <cfRule type="cellIs" priority="111" dxfId="67" operator="lessThan" stopIfTrue="1">
      <formula>0</formula>
    </cfRule>
  </conditionalFormatting>
  <conditionalFormatting sqref="J39">
    <cfRule type="expression" priority="204" dxfId="3" stopIfTrue="1">
      <formula>IF($C39="",0,WEEKDAY($C39,2))&gt;5</formula>
    </cfRule>
  </conditionalFormatting>
  <conditionalFormatting sqref="J39">
    <cfRule type="expression" priority="206" dxfId="3" stopIfTrue="1">
      <formula>COUNTIF(Feiertage,$C39)&gt;0</formula>
    </cfRule>
  </conditionalFormatting>
  <conditionalFormatting sqref="I19">
    <cfRule type="expression" priority="110" dxfId="3" stopIfTrue="1">
      <formula>IF($C20="",0,WEEKDAY($C20,2))&gt;5</formula>
    </cfRule>
  </conditionalFormatting>
  <conditionalFormatting sqref="I19">
    <cfRule type="expression" priority="109" dxfId="3" stopIfTrue="1">
      <formula>COUNTIF(Feiertage,$C20)&gt;0</formula>
    </cfRule>
  </conditionalFormatting>
  <conditionalFormatting sqref="I26">
    <cfRule type="expression" priority="108" dxfId="3" stopIfTrue="1">
      <formula>IF($C27="",0,WEEKDAY($C27,2))&gt;5</formula>
    </cfRule>
  </conditionalFormatting>
  <conditionalFormatting sqref="I26">
    <cfRule type="expression" priority="107" dxfId="3" stopIfTrue="1">
      <formula>COUNTIF(Feiertage,$C27)&gt;0</formula>
    </cfRule>
  </conditionalFormatting>
  <conditionalFormatting sqref="I33">
    <cfRule type="expression" priority="106" dxfId="3" stopIfTrue="1">
      <formula>IF($C34="",0,WEEKDAY($C34,2))&gt;5</formula>
    </cfRule>
  </conditionalFormatting>
  <conditionalFormatting sqref="I33">
    <cfRule type="expression" priority="105" dxfId="3" stopIfTrue="1">
      <formula>COUNTIF(Feiertage,$C34)&gt;0</formula>
    </cfRule>
  </conditionalFormatting>
  <conditionalFormatting sqref="I40">
    <cfRule type="expression" priority="104" dxfId="3" stopIfTrue="1">
      <formula>IF($C41="",0,WEEKDAY($C41,2))&gt;5</formula>
    </cfRule>
  </conditionalFormatting>
  <conditionalFormatting sqref="I40">
    <cfRule type="expression" priority="103" dxfId="3" stopIfTrue="1">
      <formula>COUNTIF(Feiertage,$C41)&gt;0</formula>
    </cfRule>
  </conditionalFormatting>
  <conditionalFormatting sqref="D19:E19">
    <cfRule type="expression" priority="96" dxfId="3" stopIfTrue="1">
      <formula>IF($C19="",0,WEEKDAY($C19,2))&gt;5</formula>
    </cfRule>
  </conditionalFormatting>
  <conditionalFormatting sqref="D19:E19">
    <cfRule type="expression" priority="95" dxfId="3" stopIfTrue="1">
      <formula>COUNTIF(Feiertage,$C19)&gt;0</formula>
    </cfRule>
  </conditionalFormatting>
  <conditionalFormatting sqref="A49:G49 I49">
    <cfRule type="expression" priority="86" dxfId="3" stopIfTrue="1">
      <formula>COUNTIF(Feiertage,$C49)&gt;0</formula>
    </cfRule>
  </conditionalFormatting>
  <conditionalFormatting sqref="J49">
    <cfRule type="cellIs" priority="85" dxfId="67" operator="lessThan" stopIfTrue="1">
      <formula>0</formula>
    </cfRule>
  </conditionalFormatting>
  <conditionalFormatting sqref="J49">
    <cfRule type="cellIs" priority="84" dxfId="66" operator="greaterThan" stopIfTrue="1">
      <formula>0</formula>
    </cfRule>
  </conditionalFormatting>
  <conditionalFormatting sqref="J51">
    <cfRule type="cellIs" priority="83" dxfId="67" operator="lessThan" stopIfTrue="1">
      <formula>0</formula>
    </cfRule>
  </conditionalFormatting>
  <conditionalFormatting sqref="J51">
    <cfRule type="cellIs" priority="82" dxfId="66" operator="greaterThan" stopIfTrue="1">
      <formula>0</formula>
    </cfRule>
  </conditionalFormatting>
  <conditionalFormatting sqref="D26:E26">
    <cfRule type="expression" priority="81" dxfId="3" stopIfTrue="1">
      <formula>IF($C26="",0,WEEKDAY($C26,2))&gt;5</formula>
    </cfRule>
  </conditionalFormatting>
  <conditionalFormatting sqref="D26:E26">
    <cfRule type="expression" priority="80" dxfId="3" stopIfTrue="1">
      <formula>COUNTIF(Feiertage,$C26)&gt;0</formula>
    </cfRule>
  </conditionalFormatting>
  <conditionalFormatting sqref="D33:E33">
    <cfRule type="expression" priority="79" dxfId="3" stopIfTrue="1">
      <formula>IF($C33="",0,WEEKDAY($C33,2))&gt;5</formula>
    </cfRule>
  </conditionalFormatting>
  <conditionalFormatting sqref="D33:E33">
    <cfRule type="expression" priority="78" dxfId="3" stopIfTrue="1">
      <formula>COUNTIF(Feiertage,$C33)&gt;0</formula>
    </cfRule>
  </conditionalFormatting>
  <conditionalFormatting sqref="D40:E40">
    <cfRule type="expression" priority="77" dxfId="3" stopIfTrue="1">
      <formula>IF($C40="",0,WEEKDAY($C40,2))&gt;5</formula>
    </cfRule>
  </conditionalFormatting>
  <conditionalFormatting sqref="D40:E40">
    <cfRule type="expression" priority="76" dxfId="3" stopIfTrue="1">
      <formula>COUNTIF(Feiertage,$C40)&gt;0</formula>
    </cfRule>
  </conditionalFormatting>
  <conditionalFormatting sqref="J45">
    <cfRule type="expression" priority="73" dxfId="3" stopIfTrue="1">
      <formula>IF($C45="",0,WEEKDAY($C45,2))&gt;5</formula>
    </cfRule>
  </conditionalFormatting>
  <conditionalFormatting sqref="J45">
    <cfRule type="expression" priority="70" dxfId="3" stopIfTrue="1">
      <formula>COUNTIF(Feiertage,$C45)&gt;0</formula>
    </cfRule>
  </conditionalFormatting>
  <conditionalFormatting sqref="J45">
    <cfRule type="cellIs" priority="72" dxfId="67" operator="lessThan" stopIfTrue="1">
      <formula>0</formula>
    </cfRule>
  </conditionalFormatting>
  <conditionalFormatting sqref="J45">
    <cfRule type="cellIs" priority="71" dxfId="66" operator="greaterThan" stopIfTrue="1">
      <formula>0</formula>
    </cfRule>
  </conditionalFormatting>
  <conditionalFormatting sqref="G14:G44">
    <cfRule type="expression" priority="69" dxfId="3" stopIfTrue="1">
      <formula>IF($C14="",0,WEEKDAY($C14,2))&gt;5</formula>
    </cfRule>
  </conditionalFormatting>
  <conditionalFormatting sqref="G14:G44">
    <cfRule type="expression" priority="68" dxfId="3" stopIfTrue="1">
      <formula>COUNTIF(Feiertage,$C14)&gt;0</formula>
    </cfRule>
  </conditionalFormatting>
  <conditionalFormatting sqref="K14:K47">
    <cfRule type="containsText" priority="67" dxfId="64" operator="containsText" stopIfTrue="1" text="s">
      <formula>NOT(ISERROR(SEARCH("s",K14)))</formula>
    </cfRule>
  </conditionalFormatting>
  <conditionalFormatting sqref="F16:F18">
    <cfRule type="expression" priority="56" dxfId="3" stopIfTrue="1">
      <formula>IF($C16="",0,WEEKDAY($C16,2))&gt;5</formula>
    </cfRule>
  </conditionalFormatting>
  <conditionalFormatting sqref="F16:F18">
    <cfRule type="expression" priority="55" dxfId="3" stopIfTrue="1">
      <formula>COUNTIF(Feiertage,$C16)&gt;0</formula>
    </cfRule>
  </conditionalFormatting>
  <conditionalFormatting sqref="D16:E18">
    <cfRule type="expression" priority="54" dxfId="3" stopIfTrue="1">
      <formula>IF($C16="",0,WEEKDAY($C16,2))&gt;5</formula>
    </cfRule>
  </conditionalFormatting>
  <conditionalFormatting sqref="D16:E18">
    <cfRule type="expression" priority="53" dxfId="3" stopIfTrue="1">
      <formula>COUNTIF(Feiertage,$C16)&gt;0</formula>
    </cfRule>
  </conditionalFormatting>
  <conditionalFormatting sqref="F14:F15">
    <cfRule type="expression" priority="52" dxfId="3" stopIfTrue="1">
      <formula>IF($C14="",0,WEEKDAY($C14,2))&gt;5</formula>
    </cfRule>
  </conditionalFormatting>
  <conditionalFormatting sqref="F14:F15">
    <cfRule type="expression" priority="51" dxfId="3" stopIfTrue="1">
      <formula>COUNTIF(Feiertage,$C14)&gt;0</formula>
    </cfRule>
  </conditionalFormatting>
  <conditionalFormatting sqref="D14:E15">
    <cfRule type="expression" priority="50" dxfId="3" stopIfTrue="1">
      <formula>IF($C14="",0,WEEKDAY($C14,2))&gt;5</formula>
    </cfRule>
  </conditionalFormatting>
  <conditionalFormatting sqref="D14:E15">
    <cfRule type="expression" priority="49" dxfId="3" stopIfTrue="1">
      <formula>COUNTIF(Feiertage,$C14)&gt;0</formula>
    </cfRule>
  </conditionalFormatting>
  <conditionalFormatting sqref="F23:F25">
    <cfRule type="expression" priority="48" dxfId="3" stopIfTrue="1">
      <formula>IF($C23="",0,WEEKDAY($C23,2))&gt;5</formula>
    </cfRule>
  </conditionalFormatting>
  <conditionalFormatting sqref="F23:F25">
    <cfRule type="expression" priority="47" dxfId="3" stopIfTrue="1">
      <formula>COUNTIF(Feiertage,$C23)&gt;0</formula>
    </cfRule>
  </conditionalFormatting>
  <conditionalFormatting sqref="D23:E25">
    <cfRule type="expression" priority="46" dxfId="3" stopIfTrue="1">
      <formula>IF($C23="",0,WEEKDAY($C23,2))&gt;5</formula>
    </cfRule>
  </conditionalFormatting>
  <conditionalFormatting sqref="D23:E25">
    <cfRule type="expression" priority="45" dxfId="3" stopIfTrue="1">
      <formula>COUNTIF(Feiertage,$C23)&gt;0</formula>
    </cfRule>
  </conditionalFormatting>
  <conditionalFormatting sqref="F21:F22">
    <cfRule type="expression" priority="44" dxfId="3" stopIfTrue="1">
      <formula>IF($C21="",0,WEEKDAY($C21,2))&gt;5</formula>
    </cfRule>
  </conditionalFormatting>
  <conditionalFormatting sqref="F21:F22">
    <cfRule type="expression" priority="43" dxfId="3" stopIfTrue="1">
      <formula>COUNTIF(Feiertage,$C21)&gt;0</formula>
    </cfRule>
  </conditionalFormatting>
  <conditionalFormatting sqref="D21:E22">
    <cfRule type="expression" priority="42" dxfId="3" stopIfTrue="1">
      <formula>IF($C21="",0,WEEKDAY($C21,2))&gt;5</formula>
    </cfRule>
  </conditionalFormatting>
  <conditionalFormatting sqref="D21:E22">
    <cfRule type="expression" priority="41" dxfId="3" stopIfTrue="1">
      <formula>COUNTIF(Feiertage,$C21)&gt;0</formula>
    </cfRule>
  </conditionalFormatting>
  <conditionalFormatting sqref="F30:F32">
    <cfRule type="expression" priority="40" dxfId="3" stopIfTrue="1">
      <formula>IF($C30="",0,WEEKDAY($C30,2))&gt;5</formula>
    </cfRule>
  </conditionalFormatting>
  <conditionalFormatting sqref="F30:F32">
    <cfRule type="expression" priority="39" dxfId="3" stopIfTrue="1">
      <formula>COUNTIF(Feiertage,$C30)&gt;0</formula>
    </cfRule>
  </conditionalFormatting>
  <conditionalFormatting sqref="D30:E32">
    <cfRule type="expression" priority="38" dxfId="3" stopIfTrue="1">
      <formula>IF($C30="",0,WEEKDAY($C30,2))&gt;5</formula>
    </cfRule>
  </conditionalFormatting>
  <conditionalFormatting sqref="D30:E32">
    <cfRule type="expression" priority="37" dxfId="3" stopIfTrue="1">
      <formula>COUNTIF(Feiertage,$C30)&gt;0</formula>
    </cfRule>
  </conditionalFormatting>
  <conditionalFormatting sqref="F28:F29">
    <cfRule type="expression" priority="36" dxfId="3" stopIfTrue="1">
      <formula>IF($C28="",0,WEEKDAY($C28,2))&gt;5</formula>
    </cfRule>
  </conditionalFormatting>
  <conditionalFormatting sqref="F28:F29">
    <cfRule type="expression" priority="35" dxfId="3" stopIfTrue="1">
      <formula>COUNTIF(Feiertage,$C28)&gt;0</formula>
    </cfRule>
  </conditionalFormatting>
  <conditionalFormatting sqref="D28:E29">
    <cfRule type="expression" priority="34" dxfId="3" stopIfTrue="1">
      <formula>IF($C28="",0,WEEKDAY($C28,2))&gt;5</formula>
    </cfRule>
  </conditionalFormatting>
  <conditionalFormatting sqref="D28:E29">
    <cfRule type="expression" priority="33" dxfId="3" stopIfTrue="1">
      <formula>COUNTIF(Feiertage,$C28)&gt;0</formula>
    </cfRule>
  </conditionalFormatting>
  <conditionalFormatting sqref="F37:F39">
    <cfRule type="expression" priority="32" dxfId="3" stopIfTrue="1">
      <formula>IF($C37="",0,WEEKDAY($C37,2))&gt;5</formula>
    </cfRule>
  </conditionalFormatting>
  <conditionalFormatting sqref="F37:F39">
    <cfRule type="expression" priority="31" dxfId="3" stopIfTrue="1">
      <formula>COUNTIF(Feiertage,$C37)&gt;0</formula>
    </cfRule>
  </conditionalFormatting>
  <conditionalFormatting sqref="D37:E39">
    <cfRule type="expression" priority="30" dxfId="3" stopIfTrue="1">
      <formula>IF($C37="",0,WEEKDAY($C37,2))&gt;5</formula>
    </cfRule>
  </conditionalFormatting>
  <conditionalFormatting sqref="D37:E39">
    <cfRule type="expression" priority="29" dxfId="3" stopIfTrue="1">
      <formula>COUNTIF(Feiertage,$C37)&gt;0</formula>
    </cfRule>
  </conditionalFormatting>
  <conditionalFormatting sqref="F35:F36">
    <cfRule type="expression" priority="28" dxfId="3" stopIfTrue="1">
      <formula>IF($C35="",0,WEEKDAY($C35,2))&gt;5</formula>
    </cfRule>
  </conditionalFormatting>
  <conditionalFormatting sqref="F35:F36">
    <cfRule type="expression" priority="27" dxfId="3" stopIfTrue="1">
      <formula>COUNTIF(Feiertage,$C35)&gt;0</formula>
    </cfRule>
  </conditionalFormatting>
  <conditionalFormatting sqref="D35:E36">
    <cfRule type="expression" priority="26" dxfId="3" stopIfTrue="1">
      <formula>IF($C35="",0,WEEKDAY($C35,2))&gt;5</formula>
    </cfRule>
  </conditionalFormatting>
  <conditionalFormatting sqref="D35:E36">
    <cfRule type="expression" priority="25" dxfId="3" stopIfTrue="1">
      <formula>COUNTIF(Feiertage,$C35)&gt;0</formula>
    </cfRule>
  </conditionalFormatting>
  <conditionalFormatting sqref="F42:F44">
    <cfRule type="expression" priority="24" dxfId="3" stopIfTrue="1">
      <formula>IF($C42="",0,WEEKDAY($C42,2))&gt;5</formula>
    </cfRule>
  </conditionalFormatting>
  <conditionalFormatting sqref="F42:F44">
    <cfRule type="expression" priority="23" dxfId="3" stopIfTrue="1">
      <formula>COUNTIF(Feiertage,$C42)&gt;0</formula>
    </cfRule>
  </conditionalFormatting>
  <conditionalFormatting sqref="D42:E44">
    <cfRule type="expression" priority="22" dxfId="3" stopIfTrue="1">
      <formula>IF($C42="",0,WEEKDAY($C42,2))&gt;5</formula>
    </cfRule>
  </conditionalFormatting>
  <conditionalFormatting sqref="D42:E44">
    <cfRule type="expression" priority="21" dxfId="3" stopIfTrue="1">
      <formula>COUNTIF(Feiertage,$C42)&gt;0</formula>
    </cfRule>
  </conditionalFormatting>
  <conditionalFormatting sqref="I14:I17">
    <cfRule type="expression" priority="18" dxfId="3" stopIfTrue="1">
      <formula>IF($C15="",0,WEEKDAY($C15,2))&gt;5</formula>
    </cfRule>
  </conditionalFormatting>
  <conditionalFormatting sqref="I14:I17">
    <cfRule type="expression" priority="17" dxfId="3" stopIfTrue="1">
      <formula>COUNTIF(Feiertage,$C15)&gt;0</formula>
    </cfRule>
  </conditionalFormatting>
  <conditionalFormatting sqref="I18">
    <cfRule type="expression" priority="16" dxfId="3" stopIfTrue="1">
      <formula>IF($C18="",0,WEEKDAY($C18,2))&gt;5</formula>
    </cfRule>
  </conditionalFormatting>
  <conditionalFormatting sqref="I18">
    <cfRule type="expression" priority="15" dxfId="3" stopIfTrue="1">
      <formula>COUNTIF(Feiertage,$C18)&gt;0</formula>
    </cfRule>
  </conditionalFormatting>
  <conditionalFormatting sqref="I21:I24">
    <cfRule type="expression" priority="14" dxfId="3" stopIfTrue="1">
      <formula>IF($C22="",0,WEEKDAY($C22,2))&gt;5</formula>
    </cfRule>
  </conditionalFormatting>
  <conditionalFormatting sqref="I21:I24">
    <cfRule type="expression" priority="13" dxfId="3" stopIfTrue="1">
      <formula>COUNTIF(Feiertage,$C22)&gt;0</formula>
    </cfRule>
  </conditionalFormatting>
  <conditionalFormatting sqref="I25">
    <cfRule type="expression" priority="12" dxfId="3" stopIfTrue="1">
      <formula>IF($C25="",0,WEEKDAY($C25,2))&gt;5</formula>
    </cfRule>
  </conditionalFormatting>
  <conditionalFormatting sqref="I25">
    <cfRule type="expression" priority="11" dxfId="3" stopIfTrue="1">
      <formula>COUNTIF(Feiertage,$C25)&gt;0</formula>
    </cfRule>
  </conditionalFormatting>
  <conditionalFormatting sqref="I28:I31">
    <cfRule type="expression" priority="10" dxfId="3" stopIfTrue="1">
      <formula>IF($C29="",0,WEEKDAY($C29,2))&gt;5</formula>
    </cfRule>
  </conditionalFormatting>
  <conditionalFormatting sqref="I28:I31">
    <cfRule type="expression" priority="9" dxfId="3" stopIfTrue="1">
      <formula>COUNTIF(Feiertage,$C29)&gt;0</formula>
    </cfRule>
  </conditionalFormatting>
  <conditionalFormatting sqref="I32">
    <cfRule type="expression" priority="8" dxfId="3" stopIfTrue="1">
      <formula>IF($C32="",0,WEEKDAY($C32,2))&gt;5</formula>
    </cfRule>
  </conditionalFormatting>
  <conditionalFormatting sqref="I32">
    <cfRule type="expression" priority="7" dxfId="3" stopIfTrue="1">
      <formula>COUNTIF(Feiertage,$C32)&gt;0</formula>
    </cfRule>
  </conditionalFormatting>
  <conditionalFormatting sqref="I35:I38">
    <cfRule type="expression" priority="6" dxfId="3" stopIfTrue="1">
      <formula>IF($C36="",0,WEEKDAY($C36,2))&gt;5</formula>
    </cfRule>
  </conditionalFormatting>
  <conditionalFormatting sqref="I35:I38">
    <cfRule type="expression" priority="5" dxfId="3" stopIfTrue="1">
      <formula>COUNTIF(Feiertage,$C36)&gt;0</formula>
    </cfRule>
  </conditionalFormatting>
  <conditionalFormatting sqref="I39">
    <cfRule type="expression" priority="4" dxfId="3" stopIfTrue="1">
      <formula>IF($C39="",0,WEEKDAY($C39,2))&gt;5</formula>
    </cfRule>
  </conditionalFormatting>
  <conditionalFormatting sqref="I39">
    <cfRule type="expression" priority="3" dxfId="3" stopIfTrue="1">
      <formula>COUNTIF(Feiertage,$C39)&gt;0</formula>
    </cfRule>
  </conditionalFormatting>
  <conditionalFormatting sqref="I42:I44">
    <cfRule type="expression" priority="2" dxfId="3" stopIfTrue="1">
      <formula>IF($C43="",0,WEEKDAY($C43,2))&gt;5</formula>
    </cfRule>
  </conditionalFormatting>
  <conditionalFormatting sqref="I42:I44">
    <cfRule type="expression" priority="1" dxfId="3" stopIfTrue="1">
      <formula>COUNTIF(Feiertage,$C43)&gt;0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view="pageLayout" zoomScale="90" zoomScalePageLayoutView="90" workbookViewId="0" topLeftCell="A19">
      <selection activeCell="I51" sqref="I51"/>
    </sheetView>
  </sheetViews>
  <sheetFormatPr defaultColWidth="11.421875" defaultRowHeight="12.75"/>
  <cols>
    <col min="2" max="3" width="15.28125" style="0" bestFit="1" customWidth="1"/>
    <col min="11" max="11" width="17.28125" style="0" customWidth="1"/>
  </cols>
  <sheetData>
    <row r="1" spans="1:14" ht="18">
      <c r="A1" s="246" t="s">
        <v>30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</row>
    <row r="2" spans="1:14" ht="12.75">
      <c r="A2" s="249" t="s">
        <v>0</v>
      </c>
      <c r="B2" s="250"/>
      <c r="C2" s="250"/>
      <c r="D2" s="251"/>
      <c r="E2" s="280">
        <f>'Allgemeine Daten'!C3</f>
        <v>0</v>
      </c>
      <c r="F2" s="281"/>
      <c r="G2" s="281"/>
      <c r="H2" s="281"/>
      <c r="I2" s="281"/>
      <c r="J2" s="281"/>
      <c r="K2" s="281"/>
      <c r="L2" s="281"/>
      <c r="M2" s="281"/>
      <c r="N2" s="282"/>
    </row>
    <row r="3" spans="1:14" ht="12.75">
      <c r="A3" s="240" t="s">
        <v>1</v>
      </c>
      <c r="B3" s="255"/>
      <c r="C3" s="255"/>
      <c r="D3" s="256"/>
      <c r="E3" s="280" t="str">
        <f>'Allgemeine Daten'!C4</f>
        <v>Huber Mario</v>
      </c>
      <c r="F3" s="281"/>
      <c r="G3" s="281"/>
      <c r="H3" s="281"/>
      <c r="I3" s="281"/>
      <c r="J3" s="281"/>
      <c r="K3" s="281"/>
      <c r="L3" s="281"/>
      <c r="M3" s="281"/>
      <c r="N3" s="282"/>
    </row>
    <row r="4" spans="1:14" ht="12.75">
      <c r="A4" s="240" t="s">
        <v>2</v>
      </c>
      <c r="B4" s="255"/>
      <c r="C4" s="255"/>
      <c r="D4" s="256"/>
      <c r="E4" s="280" t="str">
        <f>'Allgemeine Daten'!C5</f>
        <v>Assistent der Geschäftsführung</v>
      </c>
      <c r="F4" s="281"/>
      <c r="G4" s="281"/>
      <c r="H4" s="281"/>
      <c r="I4" s="281"/>
      <c r="J4" s="281"/>
      <c r="K4" s="281"/>
      <c r="L4" s="281"/>
      <c r="M4" s="281"/>
      <c r="N4" s="282"/>
    </row>
    <row r="5" spans="1:14" ht="12.75">
      <c r="A5" s="240" t="s">
        <v>3</v>
      </c>
      <c r="B5" s="255"/>
      <c r="C5" s="255"/>
      <c r="D5" s="256"/>
      <c r="E5" s="280">
        <f>'Allgemeine Daten'!C6</f>
        <v>0</v>
      </c>
      <c r="F5" s="281"/>
      <c r="G5" s="281"/>
      <c r="H5" s="281"/>
      <c r="I5" s="281"/>
      <c r="J5" s="281"/>
      <c r="K5" s="281"/>
      <c r="L5" s="281"/>
      <c r="M5" s="281"/>
      <c r="N5" s="282"/>
    </row>
    <row r="6" spans="1:14" ht="12.75">
      <c r="A6" s="240" t="s">
        <v>4</v>
      </c>
      <c r="B6" s="255"/>
      <c r="C6" s="255"/>
      <c r="D6" s="256"/>
      <c r="E6" s="280" t="str">
        <f>'Allgemeine Daten'!C7</f>
        <v>xxx xxxxx </v>
      </c>
      <c r="F6" s="281"/>
      <c r="G6" s="281"/>
      <c r="H6" s="281"/>
      <c r="I6" s="281"/>
      <c r="J6" s="281"/>
      <c r="K6" s="281"/>
      <c r="L6" s="281"/>
      <c r="M6" s="281"/>
      <c r="N6" s="282"/>
    </row>
    <row r="7" spans="1:14" ht="12.75">
      <c r="A7" s="75" t="s">
        <v>21</v>
      </c>
      <c r="B7" s="76"/>
      <c r="C7" s="76"/>
      <c r="D7" s="77"/>
      <c r="E7" s="280">
        <f>'Allgemeine Daten'!C8</f>
        <v>5</v>
      </c>
      <c r="F7" s="281"/>
      <c r="G7" s="281"/>
      <c r="H7" s="281"/>
      <c r="I7" s="281"/>
      <c r="J7" s="281"/>
      <c r="K7" s="281"/>
      <c r="L7" s="281"/>
      <c r="M7" s="281"/>
      <c r="N7" s="282"/>
    </row>
    <row r="8" spans="1:14" ht="12.75">
      <c r="A8" s="240" t="s">
        <v>43</v>
      </c>
      <c r="B8" s="241"/>
      <c r="C8" s="241"/>
      <c r="D8" s="242"/>
      <c r="E8" s="167">
        <f>'Allgemeine Daten'!C15</f>
        <v>1</v>
      </c>
      <c r="F8" s="166" t="str">
        <f>'Allgemeine Daten'!D15</f>
        <v>Jänner</v>
      </c>
      <c r="G8" s="165">
        <f>'Allgemeine Daten'!E15</f>
        <v>2019</v>
      </c>
      <c r="H8" s="171"/>
      <c r="I8" s="171"/>
      <c r="J8" s="171"/>
      <c r="K8" s="171"/>
      <c r="L8" s="171"/>
      <c r="M8" s="171"/>
      <c r="N8" s="172"/>
    </row>
    <row r="9" spans="1:14" ht="12.75">
      <c r="A9" s="240" t="s">
        <v>5</v>
      </c>
      <c r="B9" s="255"/>
      <c r="C9" s="255"/>
      <c r="D9" s="256"/>
      <c r="E9" s="280">
        <f>'Allgemeine Daten'!C16</f>
        <v>0</v>
      </c>
      <c r="F9" s="281"/>
      <c r="G9" s="281"/>
      <c r="H9" s="281"/>
      <c r="I9" s="281"/>
      <c r="J9" s="281"/>
      <c r="K9" s="281"/>
      <c r="L9" s="281"/>
      <c r="M9" s="281"/>
      <c r="N9" s="282"/>
    </row>
    <row r="10" spans="1:14" ht="15">
      <c r="A10" s="257" t="s">
        <v>6</v>
      </c>
      <c r="B10" s="258"/>
      <c r="C10" s="258"/>
      <c r="D10" s="259"/>
      <c r="E10" s="264">
        <v>42216</v>
      </c>
      <c r="F10" s="265"/>
      <c r="G10" s="265"/>
      <c r="H10" s="265"/>
      <c r="I10" s="265"/>
      <c r="J10" s="265"/>
      <c r="K10" s="265"/>
      <c r="L10" s="265"/>
      <c r="M10" s="265"/>
      <c r="N10" s="266"/>
    </row>
    <row r="11" spans="1:14" ht="12.75">
      <c r="A11" s="260" t="s">
        <v>7</v>
      </c>
      <c r="B11" s="261"/>
      <c r="C11" s="261"/>
      <c r="D11" s="262"/>
      <c r="E11" s="283">
        <f>'Allgemeine Daten'!C17</f>
        <v>1.6041666666666667</v>
      </c>
      <c r="F11" s="281"/>
      <c r="G11" s="281"/>
      <c r="H11" s="281"/>
      <c r="I11" s="281"/>
      <c r="J11" s="281"/>
      <c r="K11" s="281"/>
      <c r="L11" s="281"/>
      <c r="M11" s="281"/>
      <c r="N11" s="282"/>
    </row>
    <row r="12" spans="1:14" ht="38.25">
      <c r="A12" s="18" t="s">
        <v>8</v>
      </c>
      <c r="B12" s="19" t="s">
        <v>9</v>
      </c>
      <c r="C12" s="20" t="s">
        <v>10</v>
      </c>
      <c r="D12" s="263" t="s">
        <v>11</v>
      </c>
      <c r="E12" s="263"/>
      <c r="F12" s="21" t="s">
        <v>12</v>
      </c>
      <c r="G12" s="20" t="s">
        <v>51</v>
      </c>
      <c r="H12" s="78" t="s">
        <v>50</v>
      </c>
      <c r="I12" s="78" t="s">
        <v>52</v>
      </c>
      <c r="J12" s="21" t="s">
        <v>55</v>
      </c>
      <c r="K12" s="71" t="s">
        <v>53</v>
      </c>
      <c r="L12" s="21" t="s">
        <v>13</v>
      </c>
      <c r="M12" s="21" t="s">
        <v>14</v>
      </c>
      <c r="N12" s="22" t="s">
        <v>15</v>
      </c>
    </row>
    <row r="13" spans="1:14" ht="25.5">
      <c r="A13" s="23"/>
      <c r="B13" s="24"/>
      <c r="C13" s="25"/>
      <c r="D13" s="25" t="s">
        <v>16</v>
      </c>
      <c r="E13" s="25" t="s">
        <v>17</v>
      </c>
      <c r="F13" s="25"/>
      <c r="G13" s="25"/>
      <c r="H13" s="26"/>
      <c r="I13" s="26"/>
      <c r="J13" s="25"/>
      <c r="K13" s="185" t="s">
        <v>87</v>
      </c>
      <c r="L13" s="25"/>
      <c r="M13" s="25"/>
      <c r="N13" s="27"/>
    </row>
    <row r="14" spans="1:14" ht="18">
      <c r="A14" s="8"/>
      <c r="B14" s="9">
        <f>C14</f>
        <v>42216</v>
      </c>
      <c r="C14" s="10">
        <f>E10</f>
        <v>42216</v>
      </c>
      <c r="D14" s="99"/>
      <c r="E14" s="99"/>
      <c r="F14" s="99"/>
      <c r="G14" s="12">
        <f>IF(OR(K14="U",K14="k",K14="S"),I14,E14-D14-F14)</f>
        <v>0</v>
      </c>
      <c r="H14" s="12"/>
      <c r="I14" s="214">
        <f>$E$11/$E$7</f>
        <v>0.32083333333333336</v>
      </c>
      <c r="J14" s="13"/>
      <c r="K14" s="100"/>
      <c r="L14" s="46">
        <f>COUNTIF(Feiertage!$B$2:$B$16,C14)</f>
        <v>0</v>
      </c>
      <c r="M14" s="100"/>
      <c r="N14" s="103"/>
    </row>
    <row r="15" spans="1:14" ht="18">
      <c r="A15" s="8"/>
      <c r="B15" s="9">
        <f aca="true" t="shared" si="0" ref="B15:B44">C15</f>
        <v>42217</v>
      </c>
      <c r="C15" s="10">
        <f>C14+1</f>
        <v>42217</v>
      </c>
      <c r="D15" s="99"/>
      <c r="E15" s="99"/>
      <c r="F15" s="99"/>
      <c r="G15" s="12">
        <f aca="true" t="shared" si="1" ref="G15:G44">IF(OR(K15="U",K15="k",K15="S"),I15,E15-D15-F15)</f>
        <v>0</v>
      </c>
      <c r="H15" s="12"/>
      <c r="I15" s="108">
        <f>$E$11/$E$7</f>
        <v>0.32083333333333336</v>
      </c>
      <c r="J15" s="13"/>
      <c r="K15" s="100"/>
      <c r="L15" s="46">
        <f>COUNTIF(Feiertage!$B$2:$B$16,C15)</f>
        <v>0</v>
      </c>
      <c r="M15" s="100"/>
      <c r="N15" s="103"/>
    </row>
    <row r="16" spans="1:14" ht="18.75" thickBot="1">
      <c r="A16" s="8"/>
      <c r="B16" s="9">
        <f t="shared" si="0"/>
        <v>42218</v>
      </c>
      <c r="C16" s="10">
        <f aca="true" t="shared" si="2" ref="C16:C44">C15+1</f>
        <v>42218</v>
      </c>
      <c r="D16" s="99">
        <v>0</v>
      </c>
      <c r="E16" s="99">
        <v>0</v>
      </c>
      <c r="F16" s="99">
        <v>0</v>
      </c>
      <c r="G16" s="12">
        <f t="shared" si="1"/>
        <v>0</v>
      </c>
      <c r="H16" s="12"/>
      <c r="I16" s="96">
        <f>IF(OR(L16=1,'Allgemeine Daten'!C14=""),"",$E$11/$E$7)</f>
      </c>
      <c r="J16" s="13"/>
      <c r="K16" s="100"/>
      <c r="L16" s="46">
        <f>COUNTIF(Feiertage!$B$2:$B$16,C16)</f>
        <v>0</v>
      </c>
      <c r="M16" s="100"/>
      <c r="N16" s="104"/>
    </row>
    <row r="17" spans="1:14" ht="18.75" thickBot="1">
      <c r="A17" s="8"/>
      <c r="B17" s="9">
        <f t="shared" si="0"/>
        <v>42219</v>
      </c>
      <c r="C17" s="10">
        <f t="shared" si="2"/>
        <v>42219</v>
      </c>
      <c r="D17" s="99">
        <v>0</v>
      </c>
      <c r="E17" s="99">
        <v>0</v>
      </c>
      <c r="F17" s="99">
        <v>0</v>
      </c>
      <c r="G17" s="12">
        <f t="shared" si="1"/>
        <v>0</v>
      </c>
      <c r="H17" s="84">
        <f>SUM(G14:G16)</f>
        <v>0</v>
      </c>
      <c r="I17" s="84">
        <f>SUM(I14:I16)</f>
        <v>0.6416666666666667</v>
      </c>
      <c r="J17" s="148">
        <f>H17-I17</f>
        <v>-0.6416666666666667</v>
      </c>
      <c r="K17" s="100"/>
      <c r="L17" s="46">
        <f>COUNTIF(Feiertage!$B$2:$B$16,C17)</f>
        <v>0</v>
      </c>
      <c r="M17" s="100"/>
      <c r="N17" s="104"/>
    </row>
    <row r="18" spans="1:14" ht="18">
      <c r="A18" s="8"/>
      <c r="B18" s="9">
        <f t="shared" si="0"/>
        <v>42220</v>
      </c>
      <c r="C18" s="10">
        <f t="shared" si="2"/>
        <v>42220</v>
      </c>
      <c r="D18" s="99"/>
      <c r="E18" s="99"/>
      <c r="F18" s="99"/>
      <c r="G18" s="12">
        <f t="shared" si="1"/>
        <v>0</v>
      </c>
      <c r="H18" s="81"/>
      <c r="I18" s="214">
        <f>$E$11/$E$7</f>
        <v>0.32083333333333336</v>
      </c>
      <c r="J18" s="82"/>
      <c r="K18" s="100"/>
      <c r="L18" s="46">
        <f>COUNTIF(Feiertage!$B$2:$B$16,C18)</f>
        <v>0</v>
      </c>
      <c r="M18" s="100"/>
      <c r="N18" s="105"/>
    </row>
    <row r="19" spans="1:14" ht="18">
      <c r="A19" s="28"/>
      <c r="B19" s="9">
        <f t="shared" si="0"/>
        <v>42221</v>
      </c>
      <c r="C19" s="10">
        <f t="shared" si="2"/>
        <v>42221</v>
      </c>
      <c r="D19" s="99"/>
      <c r="E19" s="99"/>
      <c r="F19" s="99"/>
      <c r="G19" s="12">
        <f t="shared" si="1"/>
        <v>0</v>
      </c>
      <c r="H19" s="12"/>
      <c r="I19" s="214">
        <f>$E$11/$E$7</f>
        <v>0.32083333333333336</v>
      </c>
      <c r="J19" s="13"/>
      <c r="K19" s="100"/>
      <c r="L19" s="46"/>
      <c r="M19" s="100"/>
      <c r="N19" s="105"/>
    </row>
    <row r="20" spans="1:14" ht="18">
      <c r="A20" s="8"/>
      <c r="B20" s="9">
        <f t="shared" si="0"/>
        <v>42222</v>
      </c>
      <c r="C20" s="10">
        <f t="shared" si="2"/>
        <v>42222</v>
      </c>
      <c r="D20" s="99"/>
      <c r="E20" s="99"/>
      <c r="F20" s="99"/>
      <c r="G20" s="12">
        <f t="shared" si="1"/>
        <v>0</v>
      </c>
      <c r="H20" s="45"/>
      <c r="I20" s="214">
        <f>$E$11/$E$7</f>
        <v>0.32083333333333336</v>
      </c>
      <c r="J20" s="83"/>
      <c r="K20" s="100"/>
      <c r="L20" s="46">
        <f>COUNTIF(Feiertage!$B$2:$B$16,C20)</f>
        <v>0</v>
      </c>
      <c r="M20" s="106"/>
      <c r="N20" s="107"/>
    </row>
    <row r="21" spans="1:14" ht="18">
      <c r="A21" s="8"/>
      <c r="B21" s="9">
        <f t="shared" si="0"/>
        <v>42223</v>
      </c>
      <c r="C21" s="10">
        <f>C20+1</f>
        <v>42223</v>
      </c>
      <c r="D21" s="99"/>
      <c r="E21" s="99"/>
      <c r="F21" s="99"/>
      <c r="G21" s="12">
        <f t="shared" si="1"/>
        <v>0</v>
      </c>
      <c r="H21" s="12"/>
      <c r="I21" s="214">
        <f>$E$11/$E$7</f>
        <v>0.32083333333333336</v>
      </c>
      <c r="J21" s="13"/>
      <c r="K21" s="100"/>
      <c r="L21" s="46">
        <f>COUNTIF(Feiertage!$B$2:$B$16,C21)</f>
        <v>0</v>
      </c>
      <c r="M21" s="100"/>
      <c r="N21" s="104"/>
    </row>
    <row r="22" spans="1:14" ht="18">
      <c r="A22" s="8"/>
      <c r="B22" s="9">
        <f t="shared" si="0"/>
        <v>42224</v>
      </c>
      <c r="C22" s="10">
        <f t="shared" si="2"/>
        <v>42224</v>
      </c>
      <c r="D22" s="99"/>
      <c r="E22" s="99"/>
      <c r="F22" s="99"/>
      <c r="G22" s="12">
        <f t="shared" si="1"/>
        <v>0</v>
      </c>
      <c r="H22" s="12"/>
      <c r="I22" s="108">
        <f>$E$11/$E$7</f>
        <v>0.32083333333333336</v>
      </c>
      <c r="J22" s="13"/>
      <c r="K22" s="100"/>
      <c r="L22" s="46">
        <f>COUNTIF(Feiertage!$B$2:$B$16,C22)</f>
        <v>0</v>
      </c>
      <c r="M22" s="100"/>
      <c r="N22" s="104"/>
    </row>
    <row r="23" spans="1:14" ht="18.75" thickBot="1">
      <c r="A23" s="8"/>
      <c r="B23" s="9">
        <f t="shared" si="0"/>
        <v>42225</v>
      </c>
      <c r="C23" s="10">
        <f t="shared" si="2"/>
        <v>42225</v>
      </c>
      <c r="D23" s="99">
        <v>0</v>
      </c>
      <c r="E23" s="99">
        <v>0</v>
      </c>
      <c r="F23" s="99">
        <v>0</v>
      </c>
      <c r="G23" s="12">
        <f t="shared" si="1"/>
        <v>0</v>
      </c>
      <c r="H23" s="12"/>
      <c r="I23" s="96">
        <f>IF(OR(L23=1,'Allgemeine Daten'!C14=""),"",$E$11/$E$7)</f>
      </c>
      <c r="J23" s="13"/>
      <c r="K23" s="100"/>
      <c r="L23" s="46">
        <f>COUNTIF(Feiertage!$B$2:$B$16,C23)</f>
        <v>0</v>
      </c>
      <c r="M23" s="100"/>
      <c r="N23" s="104"/>
    </row>
    <row r="24" spans="1:14" ht="18.75" thickBot="1">
      <c r="A24" s="8"/>
      <c r="B24" s="9">
        <f t="shared" si="0"/>
        <v>42226</v>
      </c>
      <c r="C24" s="10">
        <f t="shared" si="2"/>
        <v>42226</v>
      </c>
      <c r="D24" s="99">
        <v>0</v>
      </c>
      <c r="E24" s="99">
        <v>0</v>
      </c>
      <c r="F24" s="99">
        <v>0</v>
      </c>
      <c r="G24" s="12">
        <f t="shared" si="1"/>
        <v>0</v>
      </c>
      <c r="H24" s="84">
        <f>SUM(G18:G23)</f>
        <v>0</v>
      </c>
      <c r="I24" s="84">
        <f>SUM(I18:I23)</f>
        <v>1.6041666666666667</v>
      </c>
      <c r="J24" s="148">
        <f>H24-I24</f>
        <v>-1.6041666666666667</v>
      </c>
      <c r="K24" s="100"/>
      <c r="L24" s="46">
        <f>COUNTIF(Feiertage!$B$2:$B$16,C24)</f>
        <v>0</v>
      </c>
      <c r="M24" s="100"/>
      <c r="N24" s="104"/>
    </row>
    <row r="25" spans="1:14" ht="18">
      <c r="A25" s="8"/>
      <c r="B25" s="9">
        <f t="shared" si="0"/>
        <v>42227</v>
      </c>
      <c r="C25" s="10">
        <f t="shared" si="2"/>
        <v>42227</v>
      </c>
      <c r="D25" s="99"/>
      <c r="E25" s="99"/>
      <c r="F25" s="99"/>
      <c r="G25" s="12">
        <f t="shared" si="1"/>
        <v>0</v>
      </c>
      <c r="H25" s="44"/>
      <c r="I25" s="214">
        <f>$E$11/$E$7</f>
        <v>0.32083333333333336</v>
      </c>
      <c r="J25" s="82"/>
      <c r="K25" s="100"/>
      <c r="L25" s="46">
        <f>COUNTIF(Feiertage!$B$2:$B$16,C25)</f>
        <v>0</v>
      </c>
      <c r="M25" s="100"/>
      <c r="N25" s="104"/>
    </row>
    <row r="26" spans="1:14" ht="18">
      <c r="A26" s="8"/>
      <c r="B26" s="9">
        <f t="shared" si="0"/>
        <v>42228</v>
      </c>
      <c r="C26" s="10">
        <f t="shared" si="2"/>
        <v>42228</v>
      </c>
      <c r="D26" s="99"/>
      <c r="E26" s="99"/>
      <c r="F26" s="99"/>
      <c r="G26" s="12">
        <f t="shared" si="1"/>
        <v>0</v>
      </c>
      <c r="H26" s="12"/>
      <c r="I26" s="214">
        <f>$E$11/$E$7</f>
        <v>0.32083333333333336</v>
      </c>
      <c r="J26" s="13"/>
      <c r="K26" s="100"/>
      <c r="L26" s="46">
        <f>COUNTIF(Feiertage!$B$2:$B$16,C26)</f>
        <v>0</v>
      </c>
      <c r="M26" s="100"/>
      <c r="N26" s="104"/>
    </row>
    <row r="27" spans="1:14" ht="18">
      <c r="A27" s="8"/>
      <c r="B27" s="9">
        <f t="shared" si="0"/>
        <v>42229</v>
      </c>
      <c r="C27" s="10">
        <f t="shared" si="2"/>
        <v>42229</v>
      </c>
      <c r="D27" s="99"/>
      <c r="E27" s="99"/>
      <c r="F27" s="99"/>
      <c r="G27" s="12">
        <f t="shared" si="1"/>
        <v>0</v>
      </c>
      <c r="H27" s="83"/>
      <c r="I27" s="108">
        <f>$E$11/$E$7</f>
        <v>0.32083333333333336</v>
      </c>
      <c r="J27" s="83"/>
      <c r="K27" s="100"/>
      <c r="L27" s="46">
        <f>COUNTIF(Feiertage!$B$2:$B$16,C27)</f>
        <v>0</v>
      </c>
      <c r="M27" s="100"/>
      <c r="N27" s="104"/>
    </row>
    <row r="28" spans="1:14" ht="18">
      <c r="A28" s="8"/>
      <c r="B28" s="9">
        <f t="shared" si="0"/>
        <v>42230</v>
      </c>
      <c r="C28" s="10">
        <f>C27+1</f>
        <v>42230</v>
      </c>
      <c r="D28" s="99">
        <v>0</v>
      </c>
      <c r="E28" s="99">
        <v>0</v>
      </c>
      <c r="F28" s="99">
        <v>0</v>
      </c>
      <c r="G28" s="12">
        <f t="shared" si="1"/>
        <v>0</v>
      </c>
      <c r="H28" s="12"/>
      <c r="I28" s="213">
        <f>IF(OR(L28=1,'Allgemeine Daten'!C12=""),"",$E$11/$E$7)</f>
      </c>
      <c r="J28" s="13"/>
      <c r="K28" s="100"/>
      <c r="L28" s="46">
        <f>COUNTIF(Feiertage!$B$2:$B$16,C28)</f>
        <v>1</v>
      </c>
      <c r="M28" s="100"/>
      <c r="N28" s="104"/>
    </row>
    <row r="29" spans="1:14" ht="18">
      <c r="A29" s="8"/>
      <c r="B29" s="9">
        <f t="shared" si="0"/>
        <v>42231</v>
      </c>
      <c r="C29" s="10">
        <f t="shared" si="2"/>
        <v>42231</v>
      </c>
      <c r="D29" s="99"/>
      <c r="E29" s="99"/>
      <c r="F29" s="99"/>
      <c r="G29" s="12">
        <f t="shared" si="1"/>
        <v>0</v>
      </c>
      <c r="H29" s="12"/>
      <c r="I29" s="108">
        <f>$E$11/$E$7</f>
        <v>0.32083333333333336</v>
      </c>
      <c r="J29" s="13"/>
      <c r="K29" s="100"/>
      <c r="L29" s="46">
        <f>COUNTIF(Feiertage!$B$2:$B$16,C29)</f>
        <v>0</v>
      </c>
      <c r="M29" s="100"/>
      <c r="N29" s="104"/>
    </row>
    <row r="30" spans="1:14" ht="18.75" thickBot="1">
      <c r="A30" s="8"/>
      <c r="B30" s="9">
        <f t="shared" si="0"/>
        <v>42232</v>
      </c>
      <c r="C30" s="10">
        <f t="shared" si="2"/>
        <v>42232</v>
      </c>
      <c r="D30" s="99">
        <v>0</v>
      </c>
      <c r="E30" s="99">
        <v>0</v>
      </c>
      <c r="F30" s="99">
        <v>0</v>
      </c>
      <c r="G30" s="12">
        <f t="shared" si="1"/>
        <v>0</v>
      </c>
      <c r="H30" s="12"/>
      <c r="I30" s="96">
        <f>IF(OR(L30=1,'Allgemeine Daten'!C14=""),"",$E$11/$E$7)</f>
      </c>
      <c r="J30" s="13"/>
      <c r="K30" s="100"/>
      <c r="L30" s="46">
        <f>COUNTIF(Feiertage!$B$2:$B$16,C30)</f>
        <v>0</v>
      </c>
      <c r="M30" s="100"/>
      <c r="N30" s="104"/>
    </row>
    <row r="31" spans="1:14" ht="18.75" thickBot="1">
      <c r="A31" s="8"/>
      <c r="B31" s="9">
        <f t="shared" si="0"/>
        <v>42233</v>
      </c>
      <c r="C31" s="10">
        <f t="shared" si="2"/>
        <v>42233</v>
      </c>
      <c r="D31" s="99">
        <v>0</v>
      </c>
      <c r="E31" s="99">
        <v>0</v>
      </c>
      <c r="F31" s="99">
        <v>0</v>
      </c>
      <c r="G31" s="12">
        <f t="shared" si="1"/>
        <v>0</v>
      </c>
      <c r="H31" s="84">
        <f>SUM(G25:G30)</f>
        <v>0</v>
      </c>
      <c r="I31" s="84">
        <f>SUM(I25:I30)</f>
        <v>1.2833333333333334</v>
      </c>
      <c r="J31" s="148">
        <f>H31-I31</f>
        <v>-1.2833333333333334</v>
      </c>
      <c r="K31" s="100"/>
      <c r="L31" s="46">
        <f>COUNTIF(Feiertage!$B$2:$B$16,C31)</f>
        <v>0</v>
      </c>
      <c r="M31" s="100"/>
      <c r="N31" s="104"/>
    </row>
    <row r="32" spans="1:14" ht="18">
      <c r="A32" s="8"/>
      <c r="B32" s="9">
        <f t="shared" si="0"/>
        <v>42234</v>
      </c>
      <c r="C32" s="10">
        <f t="shared" si="2"/>
        <v>42234</v>
      </c>
      <c r="D32" s="99"/>
      <c r="E32" s="99"/>
      <c r="F32" s="99"/>
      <c r="G32" s="12">
        <f t="shared" si="1"/>
        <v>0</v>
      </c>
      <c r="H32" s="44"/>
      <c r="I32" s="214">
        <f>$E$11/$E$7</f>
        <v>0.32083333333333336</v>
      </c>
      <c r="J32" s="82"/>
      <c r="K32" s="100"/>
      <c r="L32" s="46">
        <f>COUNTIF(Feiertage!$B$2:$B$16,C32)</f>
        <v>0</v>
      </c>
      <c r="M32" s="100"/>
      <c r="N32" s="104"/>
    </row>
    <row r="33" spans="1:14" ht="18">
      <c r="A33" s="8"/>
      <c r="B33" s="9">
        <f t="shared" si="0"/>
        <v>42235</v>
      </c>
      <c r="C33" s="10">
        <f t="shared" si="2"/>
        <v>42235</v>
      </c>
      <c r="D33" s="99"/>
      <c r="E33" s="99"/>
      <c r="F33" s="99"/>
      <c r="G33" s="12">
        <f t="shared" si="1"/>
        <v>0</v>
      </c>
      <c r="H33" s="12"/>
      <c r="I33" s="214">
        <f>$E$11/$E$7</f>
        <v>0.32083333333333336</v>
      </c>
      <c r="J33" s="13"/>
      <c r="K33" s="100"/>
      <c r="L33" s="46">
        <f>COUNTIF(Feiertage!$B$2:$B$16,C33)</f>
        <v>0</v>
      </c>
      <c r="M33" s="108"/>
      <c r="N33" s="104"/>
    </row>
    <row r="34" spans="1:14" ht="18">
      <c r="A34" s="8"/>
      <c r="B34" s="9">
        <f t="shared" si="0"/>
        <v>42236</v>
      </c>
      <c r="C34" s="10">
        <f t="shared" si="2"/>
        <v>42236</v>
      </c>
      <c r="D34" s="99"/>
      <c r="E34" s="99"/>
      <c r="F34" s="99"/>
      <c r="G34" s="12">
        <f t="shared" si="1"/>
        <v>0</v>
      </c>
      <c r="H34" s="83"/>
      <c r="I34" s="214">
        <f>$E$11/$E$7</f>
        <v>0.32083333333333336</v>
      </c>
      <c r="J34" s="83"/>
      <c r="K34" s="100"/>
      <c r="L34" s="46">
        <f>COUNTIF(Feiertage!$B$2:$B$16,C34)</f>
        <v>0</v>
      </c>
      <c r="M34" s="100"/>
      <c r="N34" s="104"/>
    </row>
    <row r="35" spans="1:14" ht="18">
      <c r="A35" s="8"/>
      <c r="B35" s="9">
        <f t="shared" si="0"/>
        <v>42237</v>
      </c>
      <c r="C35" s="10">
        <f>C34+1</f>
        <v>42237</v>
      </c>
      <c r="D35" s="99"/>
      <c r="E35" s="99"/>
      <c r="F35" s="99"/>
      <c r="G35" s="12">
        <f t="shared" si="1"/>
        <v>0</v>
      </c>
      <c r="H35" s="13"/>
      <c r="I35" s="214">
        <f>$E$11/$E$7</f>
        <v>0.32083333333333336</v>
      </c>
      <c r="J35" s="13"/>
      <c r="K35" s="100"/>
      <c r="L35" s="46">
        <f>COUNTIF(Feiertage!$B$2:$B$16,C35)</f>
        <v>0</v>
      </c>
      <c r="M35" s="100"/>
      <c r="N35" s="104"/>
    </row>
    <row r="36" spans="1:14" ht="18">
      <c r="A36" s="8"/>
      <c r="B36" s="9">
        <f t="shared" si="0"/>
        <v>42238</v>
      </c>
      <c r="C36" s="10">
        <f t="shared" si="2"/>
        <v>42238</v>
      </c>
      <c r="D36" s="99"/>
      <c r="E36" s="99"/>
      <c r="F36" s="99"/>
      <c r="G36" s="12">
        <f t="shared" si="1"/>
        <v>0</v>
      </c>
      <c r="H36" s="12"/>
      <c r="I36" s="108">
        <f>$E$11/$E$7</f>
        <v>0.32083333333333336</v>
      </c>
      <c r="J36" s="13"/>
      <c r="K36" s="100"/>
      <c r="L36" s="46">
        <f>COUNTIF(Feiertage!$B$2:$B$16,C36)</f>
        <v>0</v>
      </c>
      <c r="M36" s="100"/>
      <c r="N36" s="104"/>
    </row>
    <row r="37" spans="1:14" ht="18.75" thickBot="1">
      <c r="A37" s="8"/>
      <c r="B37" s="9">
        <f t="shared" si="0"/>
        <v>42239</v>
      </c>
      <c r="C37" s="10">
        <f t="shared" si="2"/>
        <v>42239</v>
      </c>
      <c r="D37" s="99">
        <v>0</v>
      </c>
      <c r="E37" s="99">
        <v>0</v>
      </c>
      <c r="F37" s="99">
        <v>0</v>
      </c>
      <c r="G37" s="12">
        <f t="shared" si="1"/>
        <v>0</v>
      </c>
      <c r="H37" s="12"/>
      <c r="I37" s="96">
        <f>IF(OR(L37=1,'Allgemeine Daten'!C14=""),"",$E$11/$E$7)</f>
      </c>
      <c r="J37" s="13"/>
      <c r="K37" s="100"/>
      <c r="L37" s="46">
        <f>COUNTIF(Feiertage!$B$2:$B$16,C37)</f>
        <v>0</v>
      </c>
      <c r="M37" s="100"/>
      <c r="N37" s="104"/>
    </row>
    <row r="38" spans="1:14" ht="18.75" thickBot="1">
      <c r="A38" s="8"/>
      <c r="B38" s="9">
        <f t="shared" si="0"/>
        <v>42240</v>
      </c>
      <c r="C38" s="10">
        <f t="shared" si="2"/>
        <v>42240</v>
      </c>
      <c r="D38" s="99">
        <v>0</v>
      </c>
      <c r="E38" s="99">
        <v>0</v>
      </c>
      <c r="F38" s="99">
        <v>0</v>
      </c>
      <c r="G38" s="12">
        <f t="shared" si="1"/>
        <v>0</v>
      </c>
      <c r="H38" s="84">
        <f>SUM(G32:G37)</f>
        <v>0</v>
      </c>
      <c r="I38" s="84">
        <f>SUM(I32:I37)</f>
        <v>1.6041666666666667</v>
      </c>
      <c r="J38" s="148">
        <f>H38-I38</f>
        <v>-1.6041666666666667</v>
      </c>
      <c r="K38" s="100"/>
      <c r="L38" s="46">
        <f>COUNTIF(Feiertage!$B$2:$B$16,C38)</f>
        <v>0</v>
      </c>
      <c r="M38" s="100"/>
      <c r="N38" s="104"/>
    </row>
    <row r="39" spans="1:14" ht="18">
      <c r="A39" s="8"/>
      <c r="B39" s="9">
        <f t="shared" si="0"/>
        <v>42241</v>
      </c>
      <c r="C39" s="10">
        <f t="shared" si="2"/>
        <v>42241</v>
      </c>
      <c r="D39" s="99"/>
      <c r="E39" s="99"/>
      <c r="F39" s="99"/>
      <c r="G39" s="12">
        <f t="shared" si="1"/>
        <v>0</v>
      </c>
      <c r="H39" s="44"/>
      <c r="I39" s="214">
        <f>$E$11/$E$7</f>
        <v>0.32083333333333336</v>
      </c>
      <c r="J39" s="82"/>
      <c r="K39" s="100"/>
      <c r="L39" s="46">
        <f>COUNTIF(Feiertage!$B$2:$B$16,C39)</f>
        <v>0</v>
      </c>
      <c r="M39" s="100"/>
      <c r="N39" s="104"/>
    </row>
    <row r="40" spans="1:14" ht="18">
      <c r="A40" s="8"/>
      <c r="B40" s="9">
        <f t="shared" si="0"/>
        <v>42242</v>
      </c>
      <c r="C40" s="10">
        <f t="shared" si="2"/>
        <v>42242</v>
      </c>
      <c r="D40" s="99"/>
      <c r="E40" s="99"/>
      <c r="F40" s="99"/>
      <c r="G40" s="12">
        <f t="shared" si="1"/>
        <v>0</v>
      </c>
      <c r="H40" s="12"/>
      <c r="I40" s="214">
        <f>$E$11/$E$7</f>
        <v>0.32083333333333336</v>
      </c>
      <c r="J40" s="13"/>
      <c r="K40" s="100"/>
      <c r="L40" s="46">
        <f>COUNTIF(Feiertage!$B$2:$B$16,C40)</f>
        <v>0</v>
      </c>
      <c r="M40" s="100"/>
      <c r="N40" s="104"/>
    </row>
    <row r="41" spans="1:14" ht="18">
      <c r="A41" s="29"/>
      <c r="B41" s="9">
        <f t="shared" si="0"/>
        <v>42243</v>
      </c>
      <c r="C41" s="10">
        <f t="shared" si="2"/>
        <v>42243</v>
      </c>
      <c r="D41" s="99"/>
      <c r="E41" s="99"/>
      <c r="F41" s="99"/>
      <c r="G41" s="12">
        <f t="shared" si="1"/>
        <v>0</v>
      </c>
      <c r="H41" s="45"/>
      <c r="I41" s="214">
        <f>$E$11/$E$7</f>
        <v>0.32083333333333336</v>
      </c>
      <c r="J41" s="83"/>
      <c r="K41" s="100"/>
      <c r="L41" s="46">
        <f>COUNTIF(Feiertage!$B$2:$B$16,C41)</f>
        <v>0</v>
      </c>
      <c r="M41" s="100"/>
      <c r="N41" s="104"/>
    </row>
    <row r="42" spans="1:14" ht="18">
      <c r="A42" s="8"/>
      <c r="B42" s="9">
        <f t="shared" si="0"/>
        <v>42244</v>
      </c>
      <c r="C42" s="10">
        <f>C41+1</f>
        <v>42244</v>
      </c>
      <c r="D42" s="99"/>
      <c r="E42" s="99"/>
      <c r="F42" s="99"/>
      <c r="G42" s="12">
        <f t="shared" si="1"/>
        <v>0</v>
      </c>
      <c r="H42" s="12"/>
      <c r="I42" s="214">
        <f>$E$11/$E$7</f>
        <v>0.32083333333333336</v>
      </c>
      <c r="J42" s="13"/>
      <c r="K42" s="100"/>
      <c r="L42" s="46">
        <f>COUNTIF(Feiertage!$B$2:$B$16,C42)</f>
        <v>0</v>
      </c>
      <c r="M42" s="100"/>
      <c r="N42" s="104"/>
    </row>
    <row r="43" spans="1:14" ht="18">
      <c r="A43" s="8"/>
      <c r="B43" s="9">
        <f t="shared" si="0"/>
        <v>42245</v>
      </c>
      <c r="C43" s="10">
        <f t="shared" si="2"/>
        <v>42245</v>
      </c>
      <c r="D43" s="99"/>
      <c r="E43" s="99"/>
      <c r="F43" s="99"/>
      <c r="G43" s="12">
        <f t="shared" si="1"/>
        <v>0</v>
      </c>
      <c r="I43" s="108">
        <f>$E$11/$E$7</f>
        <v>0.32083333333333336</v>
      </c>
      <c r="K43" s="100"/>
      <c r="L43" s="46">
        <f>COUNTIF(Feiertage!$B$2:$B$16,C43)</f>
        <v>0</v>
      </c>
      <c r="M43" s="100"/>
      <c r="N43" s="104"/>
    </row>
    <row r="44" spans="1:14" ht="18.75" thickBot="1">
      <c r="A44" s="29"/>
      <c r="B44" s="9">
        <f t="shared" si="0"/>
        <v>42246</v>
      </c>
      <c r="C44" s="10">
        <f t="shared" si="2"/>
        <v>42246</v>
      </c>
      <c r="D44" s="99">
        <v>0</v>
      </c>
      <c r="E44" s="99">
        <v>0</v>
      </c>
      <c r="F44" s="99">
        <v>0</v>
      </c>
      <c r="G44" s="12">
        <f t="shared" si="1"/>
        <v>0</v>
      </c>
      <c r="H44" s="12"/>
      <c r="I44" s="96">
        <f>IF(OR(L44=1,'Allgemeine Daten'!C14=""),"",$E$11/$E$7)</f>
      </c>
      <c r="J44" s="13"/>
      <c r="K44" s="100"/>
      <c r="L44" s="46">
        <f>COUNTIF(Feiertage!$B$2:$B$16,C44)</f>
        <v>0</v>
      </c>
      <c r="M44" s="100"/>
      <c r="N44" s="104"/>
    </row>
    <row r="45" spans="1:14" ht="18.75" thickBot="1">
      <c r="A45" s="29"/>
      <c r="B45" s="9"/>
      <c r="C45" s="10"/>
      <c r="D45" s="11"/>
      <c r="E45" s="11"/>
      <c r="F45" s="11"/>
      <c r="G45" s="12"/>
      <c r="H45" s="84">
        <f>SUM(G39:G44)</f>
        <v>0</v>
      </c>
      <c r="I45" s="150">
        <f>SUM(I39:I44)</f>
        <v>1.6041666666666667</v>
      </c>
      <c r="J45" s="148">
        <f>H45-I45</f>
        <v>-1.6041666666666667</v>
      </c>
      <c r="K45" s="13"/>
      <c r="L45" s="46">
        <f>COUNTIF(Feiertage!$B$2:$B$16,C45)</f>
        <v>0</v>
      </c>
      <c r="M45" s="13"/>
      <c r="N45" s="16"/>
    </row>
    <row r="46" spans="1:14" ht="18">
      <c r="A46" s="29"/>
      <c r="B46" s="9"/>
      <c r="C46" s="10"/>
      <c r="D46" s="11"/>
      <c r="E46" s="11"/>
      <c r="F46" s="11"/>
      <c r="G46" s="12"/>
      <c r="H46" s="12"/>
      <c r="I46" s="12"/>
      <c r="J46" s="13"/>
      <c r="K46" s="13"/>
      <c r="L46" s="46">
        <f>COUNTIF(Feiertage!$B$2:$B$16,C46)</f>
        <v>0</v>
      </c>
      <c r="M46" s="13"/>
      <c r="N46" s="16"/>
    </row>
    <row r="47" spans="1:14" ht="18">
      <c r="A47" s="29"/>
      <c r="B47" s="9"/>
      <c r="C47" s="10"/>
      <c r="D47" s="11"/>
      <c r="E47" s="11"/>
      <c r="F47" s="11"/>
      <c r="G47" s="143"/>
      <c r="H47" s="12"/>
      <c r="I47" s="13"/>
      <c r="J47" s="13"/>
      <c r="K47" s="80"/>
      <c r="L47" s="46">
        <f>COUNTIF(Feiertage!$B$2:$B$16,C47)</f>
        <v>0</v>
      </c>
      <c r="M47" s="13"/>
      <c r="N47" s="16"/>
    </row>
    <row r="48" spans="1:14" ht="18.75" thickBot="1">
      <c r="A48" s="29"/>
      <c r="B48" s="9"/>
      <c r="C48" s="10"/>
      <c r="D48" s="11"/>
      <c r="E48" s="11"/>
      <c r="F48" s="11"/>
      <c r="G48" s="79"/>
      <c r="H48" s="56"/>
      <c r="I48" s="56"/>
      <c r="J48" s="147"/>
      <c r="K48" s="80"/>
      <c r="L48" s="46">
        <f>COUNTIF(Feiertage!$B$2:$B$16,Jänner!C48)</f>
        <v>0</v>
      </c>
      <c r="M48" s="13"/>
      <c r="N48" s="16"/>
    </row>
    <row r="49" spans="1:14" ht="18.75" thickBot="1">
      <c r="A49" s="137" t="s">
        <v>70</v>
      </c>
      <c r="B49" s="9"/>
      <c r="C49" s="10"/>
      <c r="D49" s="11"/>
      <c r="E49" s="11"/>
      <c r="F49" s="11"/>
      <c r="G49" s="12"/>
      <c r="H49" s="62"/>
      <c r="I49" s="149"/>
      <c r="J49" s="85">
        <f>Juli!J51</f>
        <v>-46.49791666666667</v>
      </c>
      <c r="K49" s="13"/>
      <c r="L49" s="46">
        <f>COUNTIF(Feiertage!$B$2:$B$16,Jänner!C49)</f>
        <v>0</v>
      </c>
      <c r="M49" s="13"/>
      <c r="N49" s="16"/>
    </row>
    <row r="50" spans="1:14" ht="18.75" thickBot="1">
      <c r="A50" s="237" t="s">
        <v>19</v>
      </c>
      <c r="B50" s="238"/>
      <c r="C50" s="238"/>
      <c r="D50" s="238"/>
      <c r="E50" s="238"/>
      <c r="F50" s="238"/>
      <c r="G50" s="279"/>
      <c r="H50" s="86">
        <f>H17+H24+H31+H38+H45</f>
        <v>0</v>
      </c>
      <c r="I50" s="85">
        <f>I17+I24+I31+I38+I45</f>
        <v>6.737500000000001</v>
      </c>
      <c r="J50" s="85">
        <f>J17+J24+J31+J38+J45</f>
        <v>-6.737500000000001</v>
      </c>
      <c r="K50" s="80"/>
      <c r="L50" s="46">
        <f>COUNTIF(Feiertage!$B$2:$B$16,Jänner!C50)</f>
        <v>0</v>
      </c>
      <c r="M50" s="17"/>
      <c r="N50" s="16"/>
    </row>
    <row r="51" spans="1:14" ht="18.75" thickBot="1">
      <c r="A51" s="30" t="s">
        <v>71</v>
      </c>
      <c r="B51" s="31"/>
      <c r="C51" s="31"/>
      <c r="D51" s="31"/>
      <c r="E51" s="31"/>
      <c r="F51" s="31"/>
      <c r="G51" s="15"/>
      <c r="H51" s="15"/>
      <c r="I51" s="97"/>
      <c r="J51" s="85">
        <f>J49+J50</f>
        <v>-53.235416666666666</v>
      </c>
      <c r="K51" s="32"/>
      <c r="L51" s="32"/>
      <c r="M51" s="33"/>
      <c r="N51" s="34"/>
    </row>
    <row r="52" spans="1:14" ht="18">
      <c r="A52" s="30"/>
      <c r="B52" s="31"/>
      <c r="C52" s="31"/>
      <c r="D52" s="31"/>
      <c r="E52" s="31"/>
      <c r="F52" s="31"/>
      <c r="G52" s="15"/>
      <c r="H52" s="15"/>
      <c r="I52" s="32"/>
      <c r="J52" s="32"/>
      <c r="K52" s="32"/>
      <c r="L52" s="32"/>
      <c r="M52" s="33"/>
      <c r="N52" s="34"/>
    </row>
    <row r="53" spans="1:14" ht="18">
      <c r="A53" s="30"/>
      <c r="B53" s="31"/>
      <c r="C53" s="31"/>
      <c r="D53" s="31"/>
      <c r="E53" s="31"/>
      <c r="F53" s="31"/>
      <c r="G53" s="15"/>
      <c r="H53" s="15"/>
      <c r="I53" s="32"/>
      <c r="J53" s="32"/>
      <c r="K53" s="32"/>
      <c r="L53" s="32"/>
      <c r="M53" s="33"/>
      <c r="N53" s="34"/>
    </row>
    <row r="54" spans="1:14" ht="12.75">
      <c r="A54" s="275" t="s">
        <v>18</v>
      </c>
      <c r="B54" s="276"/>
      <c r="C54" s="276"/>
      <c r="D54" s="35"/>
      <c r="E54" s="35"/>
      <c r="F54" s="35"/>
      <c r="G54" s="35"/>
      <c r="H54" s="35"/>
      <c r="I54" s="35"/>
      <c r="J54" s="35"/>
      <c r="K54" s="35"/>
      <c r="L54" s="35"/>
      <c r="M54" s="276" t="s">
        <v>72</v>
      </c>
      <c r="N54" s="277"/>
    </row>
    <row r="55" spans="1:14" ht="12.75">
      <c r="A55" s="267" t="s">
        <v>25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9" t="s">
        <v>27</v>
      </c>
      <c r="N55" s="270"/>
    </row>
    <row r="56" spans="1:14" ht="12.75">
      <c r="A56" s="271" t="s">
        <v>26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3" t="s">
        <v>28</v>
      </c>
      <c r="N56" s="274"/>
    </row>
    <row r="57" spans="1:14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8"/>
      <c r="N57" s="38"/>
    </row>
  </sheetData>
  <sheetProtection selectLockedCells="1"/>
  <mergeCells count="27">
    <mergeCell ref="A1:N1"/>
    <mergeCell ref="A2:D2"/>
    <mergeCell ref="E2:N2"/>
    <mergeCell ref="A3:D3"/>
    <mergeCell ref="E3:N3"/>
    <mergeCell ref="A4:D4"/>
    <mergeCell ref="E4:N4"/>
    <mergeCell ref="A5:D5"/>
    <mergeCell ref="E5:N5"/>
    <mergeCell ref="A6:D6"/>
    <mergeCell ref="E6:N6"/>
    <mergeCell ref="E7:N7"/>
    <mergeCell ref="A8:D8"/>
    <mergeCell ref="A9:D9"/>
    <mergeCell ref="E9:N9"/>
    <mergeCell ref="A10:D10"/>
    <mergeCell ref="E10:N10"/>
    <mergeCell ref="A11:D11"/>
    <mergeCell ref="E11:N11"/>
    <mergeCell ref="A56:L56"/>
    <mergeCell ref="M56:N56"/>
    <mergeCell ref="A50:G50"/>
    <mergeCell ref="D12:E12"/>
    <mergeCell ref="A54:C54"/>
    <mergeCell ref="M54:N54"/>
    <mergeCell ref="A55:L55"/>
    <mergeCell ref="M55:N55"/>
  </mergeCells>
  <conditionalFormatting sqref="M14:N44 I46 J14:J16 A17:E17 H14:H16 A14:C16 A24:E24 A31:E31 A38:E38 H44 J44 A32:C37 A39:C44 L14:L50 F16:F17 F23:F24 A18:C23 F28 A25:C30 F30:F31 F37:F38 F44">
    <cfRule type="expression" priority="204" dxfId="3" stopIfTrue="1">
      <formula>IF($C14="",0,WEEKDAY($C14,2))&gt;5</formula>
    </cfRule>
  </conditionalFormatting>
  <conditionalFormatting sqref="A48:G48 M14:N49 A46:K47 J14:J16 H14:H16 A17:E17 A14:C16 A24:E24 A31:E31 A38:E38 A45:G45 K45 K48:K49 H44 J44 A32:C37 A39:C44 L14:L50 F16:F17 F23:F24 A18:C23 F28 A25:C30 F30:F31 F37:F38 F44">
    <cfRule type="expression" priority="197" dxfId="3" stopIfTrue="1">
      <formula>COUNTIF(Feiertage,$C14)&gt;0</formula>
    </cfRule>
  </conditionalFormatting>
  <conditionalFormatting sqref="K45:K48">
    <cfRule type="containsText" priority="201" dxfId="67" operator="containsText" stopIfTrue="1" text="K">
      <formula>NOT(ISERROR(SEARCH("K",K45)))</formula>
    </cfRule>
  </conditionalFormatting>
  <conditionalFormatting sqref="H45:I45">
    <cfRule type="expression" priority="205" dxfId="3" stopIfTrue="1">
      <formula>COUNTIF(Feiertage,August!#REF!)&gt;0</formula>
    </cfRule>
  </conditionalFormatting>
  <conditionalFormatting sqref="H17:I17">
    <cfRule type="expression" priority="167" dxfId="3" stopIfTrue="1">
      <formula>COUNTIF(Feiertage,August!#REF!)&gt;0</formula>
    </cfRule>
  </conditionalFormatting>
  <conditionalFormatting sqref="J13:J16 J20:J23 J27:J30 J34:J37 J39 J32 J25 J18 J50 J44:J47 J41:J42">
    <cfRule type="cellIs" priority="203" dxfId="67" operator="lessThan" stopIfTrue="1">
      <formula>0</formula>
    </cfRule>
  </conditionalFormatting>
  <conditionalFormatting sqref="J14:J16 J20:J23 J27:J30 J34:J37 J39 J32 J25 J18 J50 J44:J47 J41:J42">
    <cfRule type="cellIs" priority="198" dxfId="66" operator="greaterThan" stopIfTrue="1">
      <formula>0</formula>
    </cfRule>
  </conditionalFormatting>
  <conditionalFormatting sqref="H25 H32 H41:H42 H34:H37 H27:H30 H18:H23 J18:J23 J25:J30 J32:J37 H39 I44 J39:J42">
    <cfRule type="expression" priority="195" dxfId="3" stopIfTrue="1">
      <formula>IF($C19="",0,WEEKDAY($C19,2))&gt;5</formula>
    </cfRule>
  </conditionalFormatting>
  <conditionalFormatting sqref="H25 H32 H41:H42 H34:H37 H27:H30 H18:H23 J18:J23 J25:J30 J32:J37 H39 I44 J39:J42">
    <cfRule type="expression" priority="192" dxfId="3" stopIfTrue="1">
      <formula>COUNTIF(Feiertage,$C19)&gt;0</formula>
    </cfRule>
  </conditionalFormatting>
  <conditionalFormatting sqref="J19">
    <cfRule type="cellIs" priority="194" dxfId="67" operator="lessThan" stopIfTrue="1">
      <formula>0</formula>
    </cfRule>
  </conditionalFormatting>
  <conditionalFormatting sqref="J19">
    <cfRule type="cellIs" priority="193" dxfId="66" operator="greaterThan" stopIfTrue="1">
      <formula>0</formula>
    </cfRule>
  </conditionalFormatting>
  <conditionalFormatting sqref="H26">
    <cfRule type="expression" priority="191" dxfId="3" stopIfTrue="1">
      <formula>IF($C27="",0,WEEKDAY($C27,2))&gt;5</formula>
    </cfRule>
  </conditionalFormatting>
  <conditionalFormatting sqref="H26">
    <cfRule type="expression" priority="188" dxfId="3" stopIfTrue="1">
      <formula>COUNTIF(Feiertage,$C27)&gt;0</formula>
    </cfRule>
  </conditionalFormatting>
  <conditionalFormatting sqref="J26">
    <cfRule type="cellIs" priority="190" dxfId="67" operator="lessThan" stopIfTrue="1">
      <formula>0</formula>
    </cfRule>
  </conditionalFormatting>
  <conditionalFormatting sqref="J26">
    <cfRule type="cellIs" priority="189" dxfId="66" operator="greaterThan" stopIfTrue="1">
      <formula>0</formula>
    </cfRule>
  </conditionalFormatting>
  <conditionalFormatting sqref="H33">
    <cfRule type="expression" priority="187" dxfId="3" stopIfTrue="1">
      <formula>IF($C34="",0,WEEKDAY($C34,2))&gt;5</formula>
    </cfRule>
  </conditionalFormatting>
  <conditionalFormatting sqref="H33">
    <cfRule type="expression" priority="184" dxfId="3" stopIfTrue="1">
      <formula>COUNTIF(Feiertage,$C34)&gt;0</formula>
    </cfRule>
  </conditionalFormatting>
  <conditionalFormatting sqref="J33">
    <cfRule type="cellIs" priority="186" dxfId="67" operator="lessThan" stopIfTrue="1">
      <formula>0</formula>
    </cfRule>
  </conditionalFormatting>
  <conditionalFormatting sqref="J33">
    <cfRule type="cellIs" priority="185" dxfId="66" operator="greaterThan" stopIfTrue="1">
      <formula>0</formula>
    </cfRule>
  </conditionalFormatting>
  <conditionalFormatting sqref="H40">
    <cfRule type="expression" priority="183" dxfId="3" stopIfTrue="1">
      <formula>IF($C41="",0,WEEKDAY($C41,2))&gt;5</formula>
    </cfRule>
  </conditionalFormatting>
  <conditionalFormatting sqref="H40">
    <cfRule type="expression" priority="180" dxfId="3" stopIfTrue="1">
      <formula>COUNTIF(Feiertage,$C41)&gt;0</formula>
    </cfRule>
  </conditionalFormatting>
  <conditionalFormatting sqref="J40">
    <cfRule type="cellIs" priority="182" dxfId="67" operator="lessThan" stopIfTrue="1">
      <formula>0</formula>
    </cfRule>
  </conditionalFormatting>
  <conditionalFormatting sqref="J40">
    <cfRule type="cellIs" priority="181" dxfId="66" operator="greaterThan" stopIfTrue="1">
      <formula>0</formula>
    </cfRule>
  </conditionalFormatting>
  <conditionalFormatting sqref="J38">
    <cfRule type="expression" priority="176" dxfId="3" stopIfTrue="1">
      <formula>COUNTIF(Feiertage,$C39)&gt;0</formula>
    </cfRule>
  </conditionalFormatting>
  <conditionalFormatting sqref="H38:I38">
    <cfRule type="expression" priority="179" dxfId="3" stopIfTrue="1">
      <formula>COUNTIF(Feiertage,August!#REF!)&gt;0</formula>
    </cfRule>
  </conditionalFormatting>
  <conditionalFormatting sqref="J38">
    <cfRule type="cellIs" priority="178" dxfId="67" operator="lessThan" stopIfTrue="1">
      <formula>0</formula>
    </cfRule>
  </conditionalFormatting>
  <conditionalFormatting sqref="J38">
    <cfRule type="cellIs" priority="177" dxfId="66" operator="greaterThan" stopIfTrue="1">
      <formula>0</formula>
    </cfRule>
  </conditionalFormatting>
  <conditionalFormatting sqref="J31">
    <cfRule type="expression" priority="172" dxfId="3" stopIfTrue="1">
      <formula>COUNTIF(Feiertage,$C32)&gt;0</formula>
    </cfRule>
  </conditionalFormatting>
  <conditionalFormatting sqref="H31:I31">
    <cfRule type="expression" priority="175" dxfId="3" stopIfTrue="1">
      <formula>COUNTIF(Feiertage,August!#REF!)&gt;0</formula>
    </cfRule>
  </conditionalFormatting>
  <conditionalFormatting sqref="J31">
    <cfRule type="cellIs" priority="174" dxfId="67" operator="lessThan" stopIfTrue="1">
      <formula>0</formula>
    </cfRule>
  </conditionalFormatting>
  <conditionalFormatting sqref="J31">
    <cfRule type="cellIs" priority="173" dxfId="66" operator="greaterThan" stopIfTrue="1">
      <formula>0</formula>
    </cfRule>
  </conditionalFormatting>
  <conditionalFormatting sqref="J24">
    <cfRule type="expression" priority="168" dxfId="3" stopIfTrue="1">
      <formula>COUNTIF(Feiertage,$C25)&gt;0</formula>
    </cfRule>
  </conditionalFormatting>
  <conditionalFormatting sqref="H24:I24">
    <cfRule type="expression" priority="171" dxfId="3" stopIfTrue="1">
      <formula>COUNTIF(Feiertage,August!#REF!)&gt;0</formula>
    </cfRule>
  </conditionalFormatting>
  <conditionalFormatting sqref="J24">
    <cfRule type="cellIs" priority="170" dxfId="67" operator="lessThan" stopIfTrue="1">
      <formula>0</formula>
    </cfRule>
  </conditionalFormatting>
  <conditionalFormatting sqref="J24">
    <cfRule type="cellIs" priority="169" dxfId="66" operator="greaterThan" stopIfTrue="1">
      <formula>0</formula>
    </cfRule>
  </conditionalFormatting>
  <conditionalFormatting sqref="J17">
    <cfRule type="expression" priority="164" dxfId="3" stopIfTrue="1">
      <formula>COUNTIF(Feiertage,$C18)&gt;0</formula>
    </cfRule>
  </conditionalFormatting>
  <conditionalFormatting sqref="J17">
    <cfRule type="cellIs" priority="166" dxfId="67" operator="lessThan" stopIfTrue="1">
      <formula>0</formula>
    </cfRule>
  </conditionalFormatting>
  <conditionalFormatting sqref="J17">
    <cfRule type="cellIs" priority="165" dxfId="66" operator="greaterThan" stopIfTrue="1">
      <formula>0</formula>
    </cfRule>
  </conditionalFormatting>
  <conditionalFormatting sqref="J12">
    <cfRule type="cellIs" priority="163" dxfId="67" operator="lessThan" stopIfTrue="1">
      <formula>0</formula>
    </cfRule>
  </conditionalFormatting>
  <conditionalFormatting sqref="K44">
    <cfRule type="expression" priority="147" dxfId="3" stopIfTrue="1">
      <formula>IF($C44="",0,WEEKDAY($C44,2))&gt;5</formula>
    </cfRule>
  </conditionalFormatting>
  <conditionalFormatting sqref="K44">
    <cfRule type="expression" priority="144" dxfId="3" stopIfTrue="1">
      <formula>COUNTIF(Feiertage,$C44)&gt;0</formula>
    </cfRule>
  </conditionalFormatting>
  <conditionalFormatting sqref="K44">
    <cfRule type="containsText" priority="145" dxfId="67" operator="containsText" stopIfTrue="1" text="K">
      <formula>NOT(ISERROR(SEARCH("K",K44)))</formula>
    </cfRule>
  </conditionalFormatting>
  <conditionalFormatting sqref="K44">
    <cfRule type="containsText" priority="143" dxfId="65" operator="containsText" stopIfTrue="1" text="u">
      <formula>NOT(ISERROR(SEARCH("u",K44)))</formula>
    </cfRule>
  </conditionalFormatting>
  <conditionalFormatting sqref="I16">
    <cfRule type="expression" priority="142" dxfId="3" stopIfTrue="1">
      <formula>IF($C16="",0,WEEKDAY($C16,2))&gt;5</formula>
    </cfRule>
  </conditionalFormatting>
  <conditionalFormatting sqref="I16">
    <cfRule type="expression" priority="141" dxfId="3" stopIfTrue="1">
      <formula>COUNTIF(Feiertage,$C16)&gt;0</formula>
    </cfRule>
  </conditionalFormatting>
  <conditionalFormatting sqref="I23">
    <cfRule type="expression" priority="140" dxfId="3" stopIfTrue="1">
      <formula>IF($C24="",0,WEEKDAY($C24,2))&gt;5</formula>
    </cfRule>
  </conditionalFormatting>
  <conditionalFormatting sqref="I23">
    <cfRule type="expression" priority="139" dxfId="3" stopIfTrue="1">
      <formula>COUNTIF(Feiertage,$C24)&gt;0</formula>
    </cfRule>
  </conditionalFormatting>
  <conditionalFormatting sqref="I28 I30">
    <cfRule type="expression" priority="138" dxfId="3" stopIfTrue="1">
      <formula>IF($C29="",0,WEEKDAY($C29,2))&gt;5</formula>
    </cfRule>
  </conditionalFormatting>
  <conditionalFormatting sqref="I28 I30">
    <cfRule type="expression" priority="137" dxfId="3" stopIfTrue="1">
      <formula>COUNTIF(Feiertage,$C29)&gt;0</formula>
    </cfRule>
  </conditionalFormatting>
  <conditionalFormatting sqref="I37">
    <cfRule type="expression" priority="136" dxfId="3" stopIfTrue="1">
      <formula>IF($C38="",0,WEEKDAY($C38,2))&gt;5</formula>
    </cfRule>
  </conditionalFormatting>
  <conditionalFormatting sqref="I37">
    <cfRule type="expression" priority="135" dxfId="3" stopIfTrue="1">
      <formula>COUNTIF(Feiertage,$C38)&gt;0</formula>
    </cfRule>
  </conditionalFormatting>
  <conditionalFormatting sqref="D16:E16">
    <cfRule type="expression" priority="130" dxfId="3" stopIfTrue="1">
      <formula>IF($C16="",0,WEEKDAY($C16,2))&gt;5</formula>
    </cfRule>
  </conditionalFormatting>
  <conditionalFormatting sqref="D16:E16">
    <cfRule type="expression" priority="129" dxfId="3" stopIfTrue="1">
      <formula>COUNTIF(Feiertage,$C16)&gt;0</formula>
    </cfRule>
  </conditionalFormatting>
  <conditionalFormatting sqref="A49:G49 I49">
    <cfRule type="expression" priority="120" dxfId="3" stopIfTrue="1">
      <formula>COUNTIF(Feiertage,$C49)&gt;0</formula>
    </cfRule>
  </conditionalFormatting>
  <conditionalFormatting sqref="J49">
    <cfRule type="cellIs" priority="119" dxfId="67" operator="lessThan" stopIfTrue="1">
      <formula>0</formula>
    </cfRule>
  </conditionalFormatting>
  <conditionalFormatting sqref="J49">
    <cfRule type="cellIs" priority="118" dxfId="66" operator="greaterThan" stopIfTrue="1">
      <formula>0</formula>
    </cfRule>
  </conditionalFormatting>
  <conditionalFormatting sqref="J45">
    <cfRule type="expression" priority="318" dxfId="3" stopIfTrue="1">
      <formula>COUNTIF(Feiertage,$C48)&gt;0</formula>
    </cfRule>
  </conditionalFormatting>
  <conditionalFormatting sqref="J51">
    <cfRule type="cellIs" priority="115" dxfId="67" operator="lessThan" stopIfTrue="1">
      <formula>0</formula>
    </cfRule>
  </conditionalFormatting>
  <conditionalFormatting sqref="J51">
    <cfRule type="cellIs" priority="114" dxfId="66" operator="greaterThan" stopIfTrue="1">
      <formula>0</formula>
    </cfRule>
  </conditionalFormatting>
  <conditionalFormatting sqref="D23:E23">
    <cfRule type="expression" priority="113" dxfId="3" stopIfTrue="1">
      <formula>IF($C23="",0,WEEKDAY($C23,2))&gt;5</formula>
    </cfRule>
  </conditionalFormatting>
  <conditionalFormatting sqref="D23:E23">
    <cfRule type="expression" priority="112" dxfId="3" stopIfTrue="1">
      <formula>COUNTIF(Feiertage,$C23)&gt;0</formula>
    </cfRule>
  </conditionalFormatting>
  <conditionalFormatting sqref="D28:E28 D30:E30">
    <cfRule type="expression" priority="111" dxfId="3" stopIfTrue="1">
      <formula>IF($C28="",0,WEEKDAY($C28,2))&gt;5</formula>
    </cfRule>
  </conditionalFormatting>
  <conditionalFormatting sqref="D28:E28 D30:E30">
    <cfRule type="expression" priority="110" dxfId="3" stopIfTrue="1">
      <formula>COUNTIF(Feiertage,$C28)&gt;0</formula>
    </cfRule>
  </conditionalFormatting>
  <conditionalFormatting sqref="D37:E37">
    <cfRule type="expression" priority="109" dxfId="3" stopIfTrue="1">
      <formula>IF($C37="",0,WEEKDAY($C37,2))&gt;5</formula>
    </cfRule>
  </conditionalFormatting>
  <conditionalFormatting sqref="D37:E37">
    <cfRule type="expression" priority="108" dxfId="3" stopIfTrue="1">
      <formula>COUNTIF(Feiertage,$C37)&gt;0</formula>
    </cfRule>
  </conditionalFormatting>
  <conditionalFormatting sqref="D44:E44">
    <cfRule type="expression" priority="107" dxfId="3" stopIfTrue="1">
      <formula>IF($C44="",0,WEEKDAY($C44,2))&gt;5</formula>
    </cfRule>
  </conditionalFormatting>
  <conditionalFormatting sqref="D44:E44">
    <cfRule type="expression" priority="106" dxfId="3" stopIfTrue="1">
      <formula>COUNTIF(Feiertage,$C44)&gt;0</formula>
    </cfRule>
  </conditionalFormatting>
  <conditionalFormatting sqref="K44:K49">
    <cfRule type="containsText" priority="97" dxfId="64" operator="containsText" stopIfTrue="1" text="s">
      <formula>NOT(ISERROR(SEARCH("s",K44)))</formula>
    </cfRule>
  </conditionalFormatting>
  <conditionalFormatting sqref="G14:G44">
    <cfRule type="expression" priority="96" dxfId="3" stopIfTrue="1">
      <formula>IF($C14="",0,WEEKDAY($C14,2))&gt;5</formula>
    </cfRule>
  </conditionalFormatting>
  <conditionalFormatting sqref="G14:G44">
    <cfRule type="expression" priority="95" dxfId="3" stopIfTrue="1">
      <formula>COUNTIF(Feiertage,$C14)&gt;0</formula>
    </cfRule>
  </conditionalFormatting>
  <conditionalFormatting sqref="K14:K15">
    <cfRule type="expression" priority="94" dxfId="3" stopIfTrue="1">
      <formula>IF($C14="",0,WEEKDAY($C14,2))&gt;5</formula>
    </cfRule>
  </conditionalFormatting>
  <conditionalFormatting sqref="K14:K15">
    <cfRule type="expression" priority="91" dxfId="3" stopIfTrue="1">
      <formula>COUNTIF(Feiertage,$C14)&gt;0</formula>
    </cfRule>
  </conditionalFormatting>
  <conditionalFormatting sqref="K14:K15">
    <cfRule type="containsText" priority="92" dxfId="67" operator="containsText" stopIfTrue="1" text="K">
      <formula>NOT(ISERROR(SEARCH("K",K14)))</formula>
    </cfRule>
    <cfRule type="containsText" priority="93" dxfId="66" operator="containsText" stopIfTrue="1" text="U ">
      <formula>NOT(ISERROR(SEARCH("U ",K14)))</formula>
    </cfRule>
  </conditionalFormatting>
  <conditionalFormatting sqref="K14:K15">
    <cfRule type="containsText" priority="90" dxfId="65" operator="containsText" stopIfTrue="1" text="U">
      <formula>NOT(ISERROR(SEARCH("U",K14)))</formula>
    </cfRule>
  </conditionalFormatting>
  <conditionalFormatting sqref="K14:K15">
    <cfRule type="containsText" priority="89" dxfId="64" operator="containsText" stopIfTrue="1" text="s">
      <formula>NOT(ISERROR(SEARCH("s",K14)))</formula>
    </cfRule>
  </conditionalFormatting>
  <conditionalFormatting sqref="K16:K43">
    <cfRule type="expression" priority="88" dxfId="3" stopIfTrue="1">
      <formula>IF($C16="",0,WEEKDAY($C16,2))&gt;5</formula>
    </cfRule>
  </conditionalFormatting>
  <conditionalFormatting sqref="K16:K43">
    <cfRule type="expression" priority="85" dxfId="3" stopIfTrue="1">
      <formula>COUNTIF(Feiertage,$C16)&gt;0</formula>
    </cfRule>
  </conditionalFormatting>
  <conditionalFormatting sqref="K16:K43">
    <cfRule type="containsText" priority="86" dxfId="67" operator="containsText" stopIfTrue="1" text="K">
      <formula>NOT(ISERROR(SEARCH("K",K16)))</formula>
    </cfRule>
    <cfRule type="containsText" priority="87" dxfId="66" operator="containsText" stopIfTrue="1" text="U ">
      <formula>NOT(ISERROR(SEARCH("U ",K16)))</formula>
    </cfRule>
  </conditionalFormatting>
  <conditionalFormatting sqref="K16:K43">
    <cfRule type="containsText" priority="84" dxfId="65" operator="containsText" stopIfTrue="1" text="U">
      <formula>NOT(ISERROR(SEARCH("U",K16)))</formula>
    </cfRule>
  </conditionalFormatting>
  <conditionalFormatting sqref="K16:K43">
    <cfRule type="containsText" priority="83" dxfId="64" operator="containsText" stopIfTrue="1" text="s">
      <formula>NOT(ISERROR(SEARCH("s",K16)))</formula>
    </cfRule>
  </conditionalFormatting>
  <conditionalFormatting sqref="F20:F22">
    <cfRule type="expression" priority="70" dxfId="3" stopIfTrue="1">
      <formula>IF($C20="",0,WEEKDAY($C20,2))&gt;5</formula>
    </cfRule>
  </conditionalFormatting>
  <conditionalFormatting sqref="F20:F22">
    <cfRule type="expression" priority="69" dxfId="3" stopIfTrue="1">
      <formula>COUNTIF(Feiertage,$C20)&gt;0</formula>
    </cfRule>
  </conditionalFormatting>
  <conditionalFormatting sqref="D20:E22">
    <cfRule type="expression" priority="68" dxfId="3" stopIfTrue="1">
      <formula>IF($C20="",0,WEEKDAY($C20,2))&gt;5</formula>
    </cfRule>
  </conditionalFormatting>
  <conditionalFormatting sqref="D20:E22">
    <cfRule type="expression" priority="67" dxfId="3" stopIfTrue="1">
      <formula>COUNTIF(Feiertage,$C20)&gt;0</formula>
    </cfRule>
  </conditionalFormatting>
  <conditionalFormatting sqref="F18:F19">
    <cfRule type="expression" priority="66" dxfId="3" stopIfTrue="1">
      <formula>IF($C18="",0,WEEKDAY($C18,2))&gt;5</formula>
    </cfRule>
  </conditionalFormatting>
  <conditionalFormatting sqref="F18:F19">
    <cfRule type="expression" priority="65" dxfId="3" stopIfTrue="1">
      <formula>COUNTIF(Feiertage,$C18)&gt;0</formula>
    </cfRule>
  </conditionalFormatting>
  <conditionalFormatting sqref="D18:E19">
    <cfRule type="expression" priority="64" dxfId="3" stopIfTrue="1">
      <formula>IF($C18="",0,WEEKDAY($C18,2))&gt;5</formula>
    </cfRule>
  </conditionalFormatting>
  <conditionalFormatting sqref="D18:E19">
    <cfRule type="expression" priority="63" dxfId="3" stopIfTrue="1">
      <formula>COUNTIF(Feiertage,$C18)&gt;0</formula>
    </cfRule>
  </conditionalFormatting>
  <conditionalFormatting sqref="F14:F15">
    <cfRule type="expression" priority="62" dxfId="3" stopIfTrue="1">
      <formula>IF($C14="",0,WEEKDAY($C14,2))&gt;5</formula>
    </cfRule>
  </conditionalFormatting>
  <conditionalFormatting sqref="F14:F15">
    <cfRule type="expression" priority="61" dxfId="3" stopIfTrue="1">
      <formula>COUNTIF(Feiertage,$C14)&gt;0</formula>
    </cfRule>
  </conditionalFormatting>
  <conditionalFormatting sqref="D14:E15">
    <cfRule type="expression" priority="60" dxfId="3" stopIfTrue="1">
      <formula>IF($C14="",0,WEEKDAY($C14,2))&gt;5</formula>
    </cfRule>
  </conditionalFormatting>
  <conditionalFormatting sqref="D14:E15">
    <cfRule type="expression" priority="59" dxfId="3" stopIfTrue="1">
      <formula>COUNTIF(Feiertage,$C14)&gt;0</formula>
    </cfRule>
  </conditionalFormatting>
  <conditionalFormatting sqref="F27">
    <cfRule type="expression" priority="58" dxfId="3" stopIfTrue="1">
      <formula>IF($C27="",0,WEEKDAY($C27,2))&gt;5</formula>
    </cfRule>
  </conditionalFormatting>
  <conditionalFormatting sqref="F27">
    <cfRule type="expression" priority="57" dxfId="3" stopIfTrue="1">
      <formula>COUNTIF(Feiertage,$C27)&gt;0</formula>
    </cfRule>
  </conditionalFormatting>
  <conditionalFormatting sqref="D27:E27">
    <cfRule type="expression" priority="56" dxfId="3" stopIfTrue="1">
      <formula>IF($C27="",0,WEEKDAY($C27,2))&gt;5</formula>
    </cfRule>
  </conditionalFormatting>
  <conditionalFormatting sqref="D27:E27">
    <cfRule type="expression" priority="55" dxfId="3" stopIfTrue="1">
      <formula>COUNTIF(Feiertage,$C27)&gt;0</formula>
    </cfRule>
  </conditionalFormatting>
  <conditionalFormatting sqref="F25:F26">
    <cfRule type="expression" priority="54" dxfId="3" stopIfTrue="1">
      <formula>IF($C25="",0,WEEKDAY($C25,2))&gt;5</formula>
    </cfRule>
  </conditionalFormatting>
  <conditionalFormatting sqref="F25:F26">
    <cfRule type="expression" priority="53" dxfId="3" stopIfTrue="1">
      <formula>COUNTIF(Feiertage,$C25)&gt;0</formula>
    </cfRule>
  </conditionalFormatting>
  <conditionalFormatting sqref="D25:E26">
    <cfRule type="expression" priority="52" dxfId="3" stopIfTrue="1">
      <formula>IF($C25="",0,WEEKDAY($C25,2))&gt;5</formula>
    </cfRule>
  </conditionalFormatting>
  <conditionalFormatting sqref="D25:E26">
    <cfRule type="expression" priority="51" dxfId="3" stopIfTrue="1">
      <formula>COUNTIF(Feiertage,$C25)&gt;0</formula>
    </cfRule>
  </conditionalFormatting>
  <conditionalFormatting sqref="F29">
    <cfRule type="expression" priority="50" dxfId="3" stopIfTrue="1">
      <formula>IF($C29="",0,WEEKDAY($C29,2))&gt;5</formula>
    </cfRule>
  </conditionalFormatting>
  <conditionalFormatting sqref="F29">
    <cfRule type="expression" priority="49" dxfId="3" stopIfTrue="1">
      <formula>COUNTIF(Feiertage,$C29)&gt;0</formula>
    </cfRule>
  </conditionalFormatting>
  <conditionalFormatting sqref="D29:E29">
    <cfRule type="expression" priority="48" dxfId="3" stopIfTrue="1">
      <formula>IF($C29="",0,WEEKDAY($C29,2))&gt;5</formula>
    </cfRule>
  </conditionalFormatting>
  <conditionalFormatting sqref="D29:E29">
    <cfRule type="expression" priority="47" dxfId="3" stopIfTrue="1">
      <formula>COUNTIF(Feiertage,$C29)&gt;0</formula>
    </cfRule>
  </conditionalFormatting>
  <conditionalFormatting sqref="F34:F36">
    <cfRule type="expression" priority="46" dxfId="3" stopIfTrue="1">
      <formula>IF($C34="",0,WEEKDAY($C34,2))&gt;5</formula>
    </cfRule>
  </conditionalFormatting>
  <conditionalFormatting sqref="F34:F36">
    <cfRule type="expression" priority="45" dxfId="3" stopIfTrue="1">
      <formula>COUNTIF(Feiertage,$C34)&gt;0</formula>
    </cfRule>
  </conditionalFormatting>
  <conditionalFormatting sqref="D34:E36">
    <cfRule type="expression" priority="44" dxfId="3" stopIfTrue="1">
      <formula>IF($C34="",0,WEEKDAY($C34,2))&gt;5</formula>
    </cfRule>
  </conditionalFormatting>
  <conditionalFormatting sqref="D34:E36">
    <cfRule type="expression" priority="43" dxfId="3" stopIfTrue="1">
      <formula>COUNTIF(Feiertage,$C34)&gt;0</formula>
    </cfRule>
  </conditionalFormatting>
  <conditionalFormatting sqref="F32:F33">
    <cfRule type="expression" priority="42" dxfId="3" stopIfTrue="1">
      <formula>IF($C32="",0,WEEKDAY($C32,2))&gt;5</formula>
    </cfRule>
  </conditionalFormatting>
  <conditionalFormatting sqref="F32:F33">
    <cfRule type="expression" priority="41" dxfId="3" stopIfTrue="1">
      <formula>COUNTIF(Feiertage,$C32)&gt;0</formula>
    </cfRule>
  </conditionalFormatting>
  <conditionalFormatting sqref="D32:E33">
    <cfRule type="expression" priority="40" dxfId="3" stopIfTrue="1">
      <formula>IF($C32="",0,WEEKDAY($C32,2))&gt;5</formula>
    </cfRule>
  </conditionalFormatting>
  <conditionalFormatting sqref="D32:E33">
    <cfRule type="expression" priority="39" dxfId="3" stopIfTrue="1">
      <formula>COUNTIF(Feiertage,$C32)&gt;0</formula>
    </cfRule>
  </conditionalFormatting>
  <conditionalFormatting sqref="F41:F43">
    <cfRule type="expression" priority="38" dxfId="3" stopIfTrue="1">
      <formula>IF($C41="",0,WEEKDAY($C41,2))&gt;5</formula>
    </cfRule>
  </conditionalFormatting>
  <conditionalFormatting sqref="F41:F43">
    <cfRule type="expression" priority="37" dxfId="3" stopIfTrue="1">
      <formula>COUNTIF(Feiertage,$C41)&gt;0</formula>
    </cfRule>
  </conditionalFormatting>
  <conditionalFormatting sqref="D41:E43">
    <cfRule type="expression" priority="36" dxfId="3" stopIfTrue="1">
      <formula>IF($C41="",0,WEEKDAY($C41,2))&gt;5</formula>
    </cfRule>
  </conditionalFormatting>
  <conditionalFormatting sqref="D41:E43">
    <cfRule type="expression" priority="35" dxfId="3" stopIfTrue="1">
      <formula>COUNTIF(Feiertage,$C41)&gt;0</formula>
    </cfRule>
  </conditionalFormatting>
  <conditionalFormatting sqref="F39:F40">
    <cfRule type="expression" priority="34" dxfId="3" stopIfTrue="1">
      <formula>IF($C39="",0,WEEKDAY($C39,2))&gt;5</formula>
    </cfRule>
  </conditionalFormatting>
  <conditionalFormatting sqref="F39:F40">
    <cfRule type="expression" priority="33" dxfId="3" stopIfTrue="1">
      <formula>COUNTIF(Feiertage,$C39)&gt;0</formula>
    </cfRule>
  </conditionalFormatting>
  <conditionalFormatting sqref="D39:E40">
    <cfRule type="expression" priority="32" dxfId="3" stopIfTrue="1">
      <formula>IF($C39="",0,WEEKDAY($C39,2))&gt;5</formula>
    </cfRule>
  </conditionalFormatting>
  <conditionalFormatting sqref="D39:E40">
    <cfRule type="expression" priority="31" dxfId="3" stopIfTrue="1">
      <formula>COUNTIF(Feiertage,$C39)&gt;0</formula>
    </cfRule>
  </conditionalFormatting>
  <conditionalFormatting sqref="I18:I21">
    <cfRule type="expression" priority="30" dxfId="3" stopIfTrue="1">
      <formula>IF($C19="",0,WEEKDAY($C19,2))&gt;5</formula>
    </cfRule>
  </conditionalFormatting>
  <conditionalFormatting sqref="I18:I21">
    <cfRule type="expression" priority="29" dxfId="3" stopIfTrue="1">
      <formula>COUNTIF(Feiertage,$C19)&gt;0</formula>
    </cfRule>
  </conditionalFormatting>
  <conditionalFormatting sqref="I22">
    <cfRule type="expression" priority="28" dxfId="3" stopIfTrue="1">
      <formula>IF($C22="",0,WEEKDAY($C22,2))&gt;5</formula>
    </cfRule>
  </conditionalFormatting>
  <conditionalFormatting sqref="I22">
    <cfRule type="expression" priority="27" dxfId="3" stopIfTrue="1">
      <formula>COUNTIF(Feiertage,$C22)&gt;0</formula>
    </cfRule>
  </conditionalFormatting>
  <conditionalFormatting sqref="I14">
    <cfRule type="expression" priority="26" dxfId="3" stopIfTrue="1">
      <formula>IF($C15="",0,WEEKDAY($C15,2))&gt;5</formula>
    </cfRule>
  </conditionalFormatting>
  <conditionalFormatting sqref="I14">
    <cfRule type="expression" priority="25" dxfId="3" stopIfTrue="1">
      <formula>COUNTIF(Feiertage,$C15)&gt;0</formula>
    </cfRule>
  </conditionalFormatting>
  <conditionalFormatting sqref="I15">
    <cfRule type="expression" priority="18" dxfId="3" stopIfTrue="1">
      <formula>IF($C15="",0,WEEKDAY($C15,2))&gt;5</formula>
    </cfRule>
  </conditionalFormatting>
  <conditionalFormatting sqref="I15">
    <cfRule type="expression" priority="17" dxfId="3" stopIfTrue="1">
      <formula>COUNTIF(Feiertage,$C15)&gt;0</formula>
    </cfRule>
  </conditionalFormatting>
  <conditionalFormatting sqref="I32:I35">
    <cfRule type="expression" priority="16" dxfId="3" stopIfTrue="1">
      <formula>IF($C33="",0,WEEKDAY($C33,2))&gt;5</formula>
    </cfRule>
  </conditionalFormatting>
  <conditionalFormatting sqref="I32:I35">
    <cfRule type="expression" priority="15" dxfId="3" stopIfTrue="1">
      <formula>COUNTIF(Feiertage,$C33)&gt;0</formula>
    </cfRule>
  </conditionalFormatting>
  <conditionalFormatting sqref="I36">
    <cfRule type="expression" priority="14" dxfId="3" stopIfTrue="1">
      <formula>IF($C36="",0,WEEKDAY($C36,2))&gt;5</formula>
    </cfRule>
  </conditionalFormatting>
  <conditionalFormatting sqref="I36">
    <cfRule type="expression" priority="13" dxfId="3" stopIfTrue="1">
      <formula>COUNTIF(Feiertage,$C36)&gt;0</formula>
    </cfRule>
  </conditionalFormatting>
  <conditionalFormatting sqref="I39:I42">
    <cfRule type="expression" priority="12" dxfId="3" stopIfTrue="1">
      <formula>IF($C40="",0,WEEKDAY($C40,2))&gt;5</formula>
    </cfRule>
  </conditionalFormatting>
  <conditionalFormatting sqref="I39:I42">
    <cfRule type="expression" priority="11" dxfId="3" stopIfTrue="1">
      <formula>COUNTIF(Feiertage,$C40)&gt;0</formula>
    </cfRule>
  </conditionalFormatting>
  <conditionalFormatting sqref="I43">
    <cfRule type="expression" priority="10" dxfId="3" stopIfTrue="1">
      <formula>IF($C43="",0,WEEKDAY($C43,2))&gt;5</formula>
    </cfRule>
  </conditionalFormatting>
  <conditionalFormatting sqref="I43">
    <cfRule type="expression" priority="9" dxfId="3" stopIfTrue="1">
      <formula>COUNTIF(Feiertage,$C43)&gt;0</formula>
    </cfRule>
  </conditionalFormatting>
  <conditionalFormatting sqref="I25:I26">
    <cfRule type="expression" priority="8" dxfId="3" stopIfTrue="1">
      <formula>IF($C26="",0,WEEKDAY($C26,2))&gt;5</formula>
    </cfRule>
  </conditionalFormatting>
  <conditionalFormatting sqref="I25:I26">
    <cfRule type="expression" priority="7" dxfId="3" stopIfTrue="1">
      <formula>COUNTIF(Feiertage,$C26)&gt;0</formula>
    </cfRule>
  </conditionalFormatting>
  <conditionalFormatting sqref="I27">
    <cfRule type="expression" priority="4" dxfId="3" stopIfTrue="1">
      <formula>IF($C27="",0,WEEKDAY($C27,2))&gt;5</formula>
    </cfRule>
  </conditionalFormatting>
  <conditionalFormatting sqref="I27">
    <cfRule type="expression" priority="3" dxfId="3" stopIfTrue="1">
      <formula>COUNTIF(Feiertage,$C27)&gt;0</formula>
    </cfRule>
  </conditionalFormatting>
  <conditionalFormatting sqref="I29">
    <cfRule type="expression" priority="2" dxfId="3" stopIfTrue="1">
      <formula>IF($C29="",0,WEEKDAY($C29,2))&gt;5</formula>
    </cfRule>
  </conditionalFormatting>
  <conditionalFormatting sqref="I29">
    <cfRule type="expression" priority="1" dxfId="3" stopIfTrue="1">
      <formula>COUNTIF(Feiertage,$C29)&gt;0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Globe Personalservice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Werny</dc:creator>
  <cp:keywords/>
  <dc:description/>
  <cp:lastModifiedBy>Klinger Andreas</cp:lastModifiedBy>
  <cp:lastPrinted>2018-12-14T08:44:26Z</cp:lastPrinted>
  <dcterms:created xsi:type="dcterms:W3CDTF">2001-12-18T16:07:58Z</dcterms:created>
  <dcterms:modified xsi:type="dcterms:W3CDTF">2019-02-07T14:47:28Z</dcterms:modified>
  <cp:category/>
  <cp:version/>
  <cp:contentType/>
  <cp:contentStatus/>
</cp:coreProperties>
</file>